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D:\Projects\prj_cdbrm\public\template\"/>
    </mc:Choice>
  </mc:AlternateContent>
  <xr:revisionPtr revIDLastSave="0" documentId="8_{F226CDC8-3CCA-4033-9BBF-3781C4F21457}" xr6:coauthVersionLast="45" xr6:coauthVersionMax="45" xr10:uidLastSave="{00000000-0000-0000-0000-000000000000}"/>
  <bookViews>
    <workbookView xWindow="-120" yWindow="-120" windowWidth="20730" windowHeight="11160" firstSheet="22" activeTab="34" xr2:uid="{00000000-000D-0000-FFFF-FFFF00000000}"/>
  </bookViews>
  <sheets>
    <sheet name="Data" sheetId="1" state="hidden" r:id="rId1"/>
    <sheet name="A1A2" sheetId="2" r:id="rId2"/>
    <sheet name="A3A4" sheetId="3" r:id="rId3"/>
    <sheet name="A5" sheetId="4" r:id="rId4"/>
    <sheet name="A6" sheetId="5" r:id="rId5"/>
    <sheet name="A7" sheetId="6" r:id="rId6"/>
    <sheet name="B1" sheetId="7" r:id="rId7"/>
    <sheet name="B2" sheetId="8" r:id="rId8"/>
    <sheet name="B4" sheetId="9" r:id="rId9"/>
    <sheet name="B5a" sheetId="10" r:id="rId10"/>
    <sheet name="B5b" sheetId="11" r:id="rId11"/>
    <sheet name="B5c" sheetId="12" r:id="rId12"/>
    <sheet name="B5d" sheetId="13" r:id="rId13"/>
    <sheet name="B5e" sheetId="14" r:id="rId14"/>
    <sheet name="B5f" sheetId="15" r:id="rId15"/>
    <sheet name="B6" sheetId="16" r:id="rId16"/>
    <sheet name="B7" sheetId="17" r:id="rId17"/>
    <sheet name="B8a" sheetId="18" r:id="rId18"/>
    <sheet name="B8b" sheetId="19" r:id="rId19"/>
    <sheet name="B9" sheetId="20" r:id="rId20"/>
    <sheet name="B10" sheetId="21" r:id="rId21"/>
    <sheet name="B11" sheetId="22" r:id="rId22"/>
    <sheet name="B12" sheetId="23" r:id="rId23"/>
    <sheet name="B13" sheetId="24" r:id="rId24"/>
    <sheet name="B14" sheetId="25" r:id="rId25"/>
    <sheet name="B15" sheetId="26" r:id="rId26"/>
    <sheet name="B16" sheetId="27" r:id="rId27"/>
    <sheet name="C1" sheetId="28" r:id="rId28"/>
    <sheet name="C2" sheetId="29" r:id="rId29"/>
    <sheet name="C3" sheetId="30" r:id="rId30"/>
    <sheet name="C4" sheetId="31" r:id="rId31"/>
    <sheet name="C5" sheetId="32" r:id="rId32"/>
    <sheet name="C6" sheetId="33" r:id="rId33"/>
    <sheet name="C7" sheetId="34" r:id="rId34"/>
    <sheet name="C8" sheetId="35" r:id="rId35"/>
    <sheet name="C9" sheetId="36" r:id="rId36"/>
    <sheet name="C10" sheetId="37" r:id="rId37"/>
    <sheet name="C11" sheetId="38" r:id="rId38"/>
    <sheet name="C12" sheetId="39" r:id="rId39"/>
    <sheet name="C13" sheetId="40" r:id="rId40"/>
    <sheet name="C14" sheetId="41" r:id="rId41"/>
    <sheet name="C15" sheetId="42" r:id="rId42"/>
    <sheet name="C16" sheetId="43" r:id="rId43"/>
    <sheet name="D1" sheetId="44" r:id="rId44"/>
    <sheet name="D2" sheetId="45" r:id="rId45"/>
    <sheet name="D3" sheetId="46" r:id="rId46"/>
  </sheets>
  <calcPr calcId="181029"/>
</workbook>
</file>

<file path=xl/calcChain.xml><?xml version="1.0" encoding="utf-8"?>
<calcChain xmlns="http://schemas.openxmlformats.org/spreadsheetml/2006/main">
  <c r="H23" i="45" l="1"/>
  <c r="H22" i="45"/>
  <c r="H21" i="45"/>
  <c r="H20" i="45"/>
  <c r="H19" i="45"/>
  <c r="H18" i="45"/>
  <c r="H17" i="45"/>
  <c r="H16" i="45"/>
  <c r="H15" i="45"/>
  <c r="H14" i="45"/>
  <c r="H13" i="45"/>
  <c r="H12" i="45"/>
  <c r="H11" i="45"/>
  <c r="H10" i="45"/>
  <c r="H9" i="45"/>
  <c r="H8" i="45"/>
  <c r="I136" i="43"/>
  <c r="H136" i="43"/>
  <c r="G136" i="43"/>
  <c r="F136" i="43"/>
  <c r="E136" i="43"/>
  <c r="I133" i="43"/>
  <c r="H133" i="43"/>
  <c r="G133" i="43"/>
  <c r="F133" i="43"/>
  <c r="E133" i="43"/>
  <c r="I130" i="43"/>
  <c r="H130" i="43"/>
  <c r="G130" i="43"/>
  <c r="F130" i="43"/>
  <c r="E130" i="43"/>
  <c r="I127" i="43"/>
  <c r="H127" i="43"/>
  <c r="G127" i="43"/>
  <c r="F127" i="43"/>
  <c r="E127" i="43"/>
  <c r="I124" i="43"/>
  <c r="H124" i="43"/>
  <c r="G124" i="43"/>
  <c r="F124" i="43"/>
  <c r="E124" i="43"/>
  <c r="I121" i="43"/>
  <c r="H121" i="43"/>
  <c r="G121" i="43"/>
  <c r="F121" i="43"/>
  <c r="E121" i="43"/>
  <c r="I118" i="43"/>
  <c r="H118" i="43"/>
  <c r="G118" i="43"/>
  <c r="F118" i="43"/>
  <c r="E118" i="43"/>
  <c r="I115" i="43"/>
  <c r="H115" i="43"/>
  <c r="G115" i="43"/>
  <c r="F115" i="43"/>
  <c r="E115" i="43"/>
  <c r="I112" i="43"/>
  <c r="H112" i="43"/>
  <c r="G112" i="43"/>
  <c r="F112" i="43"/>
  <c r="E112" i="43"/>
  <c r="I109" i="43"/>
  <c r="H109" i="43"/>
  <c r="G109" i="43"/>
  <c r="F109" i="43"/>
  <c r="E109" i="43"/>
  <c r="I106" i="43"/>
  <c r="H106" i="43"/>
  <c r="G106" i="43"/>
  <c r="F106" i="43"/>
  <c r="E106" i="43"/>
  <c r="I103" i="43"/>
  <c r="H103" i="43"/>
  <c r="G103" i="43"/>
  <c r="F103" i="43"/>
  <c r="E103" i="43"/>
  <c r="I100" i="43"/>
  <c r="H100" i="43"/>
  <c r="G100" i="43"/>
  <c r="F100" i="43"/>
  <c r="E100" i="43"/>
  <c r="I97" i="43"/>
  <c r="H97" i="43"/>
  <c r="G97" i="43"/>
  <c r="F97" i="43"/>
  <c r="E97" i="43"/>
  <c r="I94" i="43"/>
  <c r="H94" i="43"/>
  <c r="G94" i="43"/>
  <c r="F94" i="43"/>
  <c r="E94" i="43"/>
  <c r="I91" i="43"/>
  <c r="H91" i="43"/>
  <c r="G91" i="43"/>
  <c r="F91" i="43"/>
  <c r="E91" i="43"/>
  <c r="I88" i="43"/>
  <c r="H88" i="43"/>
  <c r="G88" i="43"/>
  <c r="F88" i="43"/>
  <c r="E88" i="43"/>
  <c r="I85" i="43"/>
  <c r="H85" i="43"/>
  <c r="G85" i="43"/>
  <c r="F85" i="43"/>
  <c r="E85" i="43"/>
  <c r="I82" i="43"/>
  <c r="H82" i="43"/>
  <c r="G82" i="43"/>
  <c r="F82" i="43"/>
  <c r="E82" i="43"/>
  <c r="I79" i="43"/>
  <c r="H79" i="43"/>
  <c r="G79" i="43"/>
  <c r="F79" i="43"/>
  <c r="E79" i="43"/>
  <c r="I76" i="43"/>
  <c r="H76" i="43"/>
  <c r="G76" i="43"/>
  <c r="F76" i="43"/>
  <c r="E76" i="43"/>
  <c r="I73" i="43"/>
  <c r="H73" i="43"/>
  <c r="G73" i="43"/>
  <c r="F73" i="43"/>
  <c r="E73" i="43"/>
  <c r="I70" i="43"/>
  <c r="H70" i="43"/>
  <c r="G70" i="43"/>
  <c r="F70" i="43"/>
  <c r="E70" i="43"/>
  <c r="I67" i="43"/>
  <c r="H67" i="43"/>
  <c r="G67" i="43"/>
  <c r="F67" i="43"/>
  <c r="E67" i="43"/>
  <c r="I64" i="43"/>
  <c r="H64" i="43"/>
  <c r="G64" i="43"/>
  <c r="F64" i="43"/>
  <c r="E64" i="43"/>
  <c r="I61" i="43"/>
  <c r="H61" i="43"/>
  <c r="G61" i="43"/>
  <c r="F61" i="43"/>
  <c r="E61" i="43"/>
  <c r="I58" i="43"/>
  <c r="H58" i="43"/>
  <c r="G58" i="43"/>
  <c r="F58" i="43"/>
  <c r="E58" i="43"/>
  <c r="I55" i="43"/>
  <c r="H55" i="43"/>
  <c r="G55" i="43"/>
  <c r="F55" i="43"/>
  <c r="E55" i="43"/>
  <c r="I52" i="43"/>
  <c r="H52" i="43"/>
  <c r="G52" i="43"/>
  <c r="F52" i="43"/>
  <c r="E52" i="43"/>
  <c r="I49" i="43"/>
  <c r="H49" i="43"/>
  <c r="G49" i="43"/>
  <c r="F49" i="43"/>
  <c r="E49" i="43"/>
  <c r="I46" i="43"/>
  <c r="H46" i="43"/>
  <c r="G46" i="43"/>
  <c r="F46" i="43"/>
  <c r="E46" i="43"/>
  <c r="I43" i="43"/>
  <c r="H43" i="43"/>
  <c r="G43" i="43"/>
  <c r="F43" i="43"/>
  <c r="E43" i="43"/>
  <c r="I40" i="43"/>
  <c r="H40" i="43"/>
  <c r="G40" i="43"/>
  <c r="F40" i="43"/>
  <c r="E40" i="43"/>
  <c r="I37" i="43"/>
  <c r="H37" i="43"/>
  <c r="G37" i="43"/>
  <c r="F37" i="43"/>
  <c r="E37" i="43"/>
  <c r="I34" i="43"/>
  <c r="H34" i="43"/>
  <c r="G34" i="43"/>
  <c r="F34" i="43"/>
  <c r="E34" i="43"/>
  <c r="I31" i="43"/>
  <c r="H31" i="43"/>
  <c r="G31" i="43"/>
  <c r="F31" i="43"/>
  <c r="E31" i="43"/>
  <c r="I28" i="43"/>
  <c r="H28" i="43"/>
  <c r="G28" i="43"/>
  <c r="F28" i="43"/>
  <c r="E28" i="43"/>
  <c r="I25" i="43"/>
  <c r="H25" i="43"/>
  <c r="G25" i="43"/>
  <c r="F25" i="43"/>
  <c r="E25" i="43"/>
  <c r="I22" i="43"/>
  <c r="H22" i="43"/>
  <c r="G22" i="43"/>
  <c r="F22" i="43"/>
  <c r="E22" i="43"/>
  <c r="I19" i="43"/>
  <c r="H19" i="43"/>
  <c r="G19" i="43"/>
  <c r="F19" i="43"/>
  <c r="E19" i="43"/>
  <c r="I16" i="43"/>
  <c r="H16" i="43"/>
  <c r="G16" i="43"/>
  <c r="F16" i="43"/>
  <c r="E16" i="43"/>
  <c r="I13" i="43"/>
  <c r="H13" i="43"/>
  <c r="G13" i="43"/>
  <c r="F13" i="43"/>
  <c r="E13" i="43"/>
  <c r="I10" i="43"/>
  <c r="H10" i="43"/>
  <c r="G10" i="43"/>
  <c r="F10" i="43"/>
  <c r="E10" i="43"/>
  <c r="I7" i="43"/>
  <c r="H7" i="43"/>
  <c r="G7" i="43"/>
  <c r="F7" i="43"/>
  <c r="E7" i="43"/>
  <c r="I136" i="42"/>
  <c r="H136" i="42"/>
  <c r="G136" i="42"/>
  <c r="F136" i="42"/>
  <c r="E136" i="42"/>
  <c r="I133" i="42"/>
  <c r="H133" i="42"/>
  <c r="G133" i="42"/>
  <c r="F133" i="42"/>
  <c r="E133" i="42"/>
  <c r="I130" i="42"/>
  <c r="H130" i="42"/>
  <c r="G130" i="42"/>
  <c r="F130" i="42"/>
  <c r="E130" i="42"/>
  <c r="I127" i="42"/>
  <c r="H127" i="42"/>
  <c r="G127" i="42"/>
  <c r="F127" i="42"/>
  <c r="E127" i="42"/>
  <c r="I124" i="42"/>
  <c r="H124" i="42"/>
  <c r="G124" i="42"/>
  <c r="F124" i="42"/>
  <c r="E124" i="42"/>
  <c r="I121" i="42"/>
  <c r="H121" i="42"/>
  <c r="G121" i="42"/>
  <c r="F121" i="42"/>
  <c r="E121" i="42"/>
  <c r="I118" i="42"/>
  <c r="H118" i="42"/>
  <c r="G118" i="42"/>
  <c r="F118" i="42"/>
  <c r="E118" i="42"/>
  <c r="I115" i="42"/>
  <c r="H115" i="42"/>
  <c r="G115" i="42"/>
  <c r="F115" i="42"/>
  <c r="E115" i="42"/>
  <c r="I112" i="42"/>
  <c r="H112" i="42"/>
  <c r="G112" i="42"/>
  <c r="F112" i="42"/>
  <c r="E112" i="42"/>
  <c r="I109" i="42"/>
  <c r="H109" i="42"/>
  <c r="G109" i="42"/>
  <c r="F109" i="42"/>
  <c r="E109" i="42"/>
  <c r="I106" i="42"/>
  <c r="H106" i="42"/>
  <c r="G106" i="42"/>
  <c r="F106" i="42"/>
  <c r="E106" i="42"/>
  <c r="I103" i="42"/>
  <c r="H103" i="42"/>
  <c r="G103" i="42"/>
  <c r="F103" i="42"/>
  <c r="E103" i="42"/>
  <c r="I100" i="42"/>
  <c r="H100" i="42"/>
  <c r="G100" i="42"/>
  <c r="F100" i="42"/>
  <c r="E100" i="42"/>
  <c r="I97" i="42"/>
  <c r="H97" i="42"/>
  <c r="G97" i="42"/>
  <c r="F97" i="42"/>
  <c r="E97" i="42"/>
  <c r="I94" i="42"/>
  <c r="H94" i="42"/>
  <c r="G94" i="42"/>
  <c r="F94" i="42"/>
  <c r="E94" i="42"/>
  <c r="I91" i="42"/>
  <c r="H91" i="42"/>
  <c r="G91" i="42"/>
  <c r="F91" i="42"/>
  <c r="E91" i="42"/>
  <c r="I88" i="42"/>
  <c r="H88" i="42"/>
  <c r="G88" i="42"/>
  <c r="F88" i="42"/>
  <c r="E88" i="42"/>
  <c r="I85" i="42"/>
  <c r="H85" i="42"/>
  <c r="G85" i="42"/>
  <c r="F85" i="42"/>
  <c r="E85" i="42"/>
  <c r="I82" i="42"/>
  <c r="H82" i="42"/>
  <c r="G82" i="42"/>
  <c r="F82" i="42"/>
  <c r="E82" i="42"/>
  <c r="I79" i="42"/>
  <c r="H79" i="42"/>
  <c r="G79" i="42"/>
  <c r="F79" i="42"/>
  <c r="E79" i="42"/>
  <c r="I76" i="42"/>
  <c r="H76" i="42"/>
  <c r="G76" i="42"/>
  <c r="F76" i="42"/>
  <c r="E76" i="42"/>
  <c r="I73" i="42"/>
  <c r="H73" i="42"/>
  <c r="G73" i="42"/>
  <c r="F73" i="42"/>
  <c r="E73" i="42"/>
  <c r="I70" i="42"/>
  <c r="H70" i="42"/>
  <c r="G70" i="42"/>
  <c r="F70" i="42"/>
  <c r="E70" i="42"/>
  <c r="I67" i="42"/>
  <c r="H67" i="42"/>
  <c r="G67" i="42"/>
  <c r="F67" i="42"/>
  <c r="E67" i="42"/>
  <c r="I64" i="42"/>
  <c r="H64" i="42"/>
  <c r="G64" i="42"/>
  <c r="F64" i="42"/>
  <c r="E64" i="42"/>
  <c r="I61" i="42"/>
  <c r="H61" i="42"/>
  <c r="G61" i="42"/>
  <c r="F61" i="42"/>
  <c r="E61" i="42"/>
  <c r="I58" i="42"/>
  <c r="H58" i="42"/>
  <c r="G58" i="42"/>
  <c r="F58" i="42"/>
  <c r="E58" i="42"/>
  <c r="I55" i="42"/>
  <c r="H55" i="42"/>
  <c r="G55" i="42"/>
  <c r="F55" i="42"/>
  <c r="E55" i="42"/>
  <c r="I52" i="42"/>
  <c r="H52" i="42"/>
  <c r="G52" i="42"/>
  <c r="F52" i="42"/>
  <c r="E52" i="42"/>
  <c r="I49" i="42"/>
  <c r="H49" i="42"/>
  <c r="G49" i="42"/>
  <c r="F49" i="42"/>
  <c r="E49" i="42"/>
  <c r="I46" i="42"/>
  <c r="H46" i="42"/>
  <c r="G46" i="42"/>
  <c r="F46" i="42"/>
  <c r="E46" i="42"/>
  <c r="I43" i="42"/>
  <c r="H43" i="42"/>
  <c r="G43" i="42"/>
  <c r="F43" i="42"/>
  <c r="E43" i="42"/>
  <c r="I40" i="42"/>
  <c r="H40" i="42"/>
  <c r="G40" i="42"/>
  <c r="F40" i="42"/>
  <c r="E40" i="42"/>
  <c r="I37" i="42"/>
  <c r="H37" i="42"/>
  <c r="G37" i="42"/>
  <c r="F37" i="42"/>
  <c r="E37" i="42"/>
  <c r="I34" i="42"/>
  <c r="H34" i="42"/>
  <c r="G34" i="42"/>
  <c r="F34" i="42"/>
  <c r="E34" i="42"/>
  <c r="I31" i="42"/>
  <c r="H31" i="42"/>
  <c r="G31" i="42"/>
  <c r="F31" i="42"/>
  <c r="E31" i="42"/>
  <c r="I28" i="42"/>
  <c r="H28" i="42"/>
  <c r="G28" i="42"/>
  <c r="F28" i="42"/>
  <c r="E28" i="42"/>
  <c r="I25" i="42"/>
  <c r="H25" i="42"/>
  <c r="G25" i="42"/>
  <c r="F25" i="42"/>
  <c r="E25" i="42"/>
  <c r="I22" i="42"/>
  <c r="H22" i="42"/>
  <c r="G22" i="42"/>
  <c r="F22" i="42"/>
  <c r="E22" i="42"/>
  <c r="I19" i="42"/>
  <c r="H19" i="42"/>
  <c r="G19" i="42"/>
  <c r="F19" i="42"/>
  <c r="E19" i="42"/>
  <c r="I16" i="42"/>
  <c r="H16" i="42"/>
  <c r="G16" i="42"/>
  <c r="F16" i="42"/>
  <c r="E16" i="42"/>
  <c r="I13" i="42"/>
  <c r="H13" i="42"/>
  <c r="G13" i="42"/>
  <c r="F13" i="42"/>
  <c r="E13" i="42"/>
  <c r="I10" i="42"/>
  <c r="H10" i="42"/>
  <c r="G10" i="42"/>
  <c r="F10" i="42"/>
  <c r="E10" i="42"/>
  <c r="I7" i="42"/>
  <c r="H7" i="42"/>
  <c r="G7" i="42"/>
  <c r="F7" i="42"/>
  <c r="E7" i="42"/>
  <c r="I93" i="41"/>
  <c r="H93" i="41"/>
  <c r="G93" i="41"/>
  <c r="F93" i="41"/>
  <c r="E93" i="41"/>
  <c r="I91" i="41"/>
  <c r="H91" i="41"/>
  <c r="G91" i="41"/>
  <c r="F91" i="41"/>
  <c r="E91" i="41"/>
  <c r="I89" i="41"/>
  <c r="H89" i="41"/>
  <c r="G89" i="41"/>
  <c r="F89" i="41"/>
  <c r="E89" i="41"/>
  <c r="I87" i="41"/>
  <c r="H87" i="41"/>
  <c r="G87" i="41"/>
  <c r="F87" i="41"/>
  <c r="E87" i="41"/>
  <c r="I85" i="41"/>
  <c r="H85" i="41"/>
  <c r="G85" i="41"/>
  <c r="F85" i="41"/>
  <c r="E85" i="41"/>
  <c r="I83" i="41"/>
  <c r="H83" i="41"/>
  <c r="G83" i="41"/>
  <c r="F83" i="41"/>
  <c r="E83" i="41"/>
  <c r="I81" i="41"/>
  <c r="H81" i="41"/>
  <c r="G81" i="41"/>
  <c r="F81" i="41"/>
  <c r="E81" i="41"/>
  <c r="I79" i="41"/>
  <c r="H79" i="41"/>
  <c r="G79" i="41"/>
  <c r="F79" i="41"/>
  <c r="E79" i="41"/>
  <c r="I77" i="41"/>
  <c r="H77" i="41"/>
  <c r="G77" i="41"/>
  <c r="F77" i="41"/>
  <c r="E77" i="41"/>
  <c r="I75" i="41"/>
  <c r="H75" i="41"/>
  <c r="G75" i="41"/>
  <c r="F75" i="41"/>
  <c r="E75" i="41"/>
  <c r="I73" i="41"/>
  <c r="H73" i="41"/>
  <c r="G73" i="41"/>
  <c r="F73" i="41"/>
  <c r="E73" i="41"/>
  <c r="I71" i="41"/>
  <c r="H71" i="41"/>
  <c r="G71" i="41"/>
  <c r="F71" i="41"/>
  <c r="E71" i="41"/>
  <c r="I69" i="41"/>
  <c r="H69" i="41"/>
  <c r="G69" i="41"/>
  <c r="F69" i="41"/>
  <c r="E69" i="41"/>
  <c r="I67" i="41"/>
  <c r="H67" i="41"/>
  <c r="G67" i="41"/>
  <c r="F67" i="41"/>
  <c r="E67" i="41"/>
  <c r="I65" i="41"/>
  <c r="H65" i="41"/>
  <c r="G65" i="41"/>
  <c r="F65" i="41"/>
  <c r="E65" i="41"/>
  <c r="I63" i="41"/>
  <c r="H63" i="41"/>
  <c r="G63" i="41"/>
  <c r="F63" i="41"/>
  <c r="E63" i="41"/>
  <c r="I61" i="41"/>
  <c r="H61" i="41"/>
  <c r="G61" i="41"/>
  <c r="F61" i="41"/>
  <c r="E61" i="41"/>
  <c r="I59" i="41"/>
  <c r="H59" i="41"/>
  <c r="G59" i="41"/>
  <c r="F59" i="41"/>
  <c r="E59" i="41"/>
  <c r="I57" i="41"/>
  <c r="H57" i="41"/>
  <c r="G57" i="41"/>
  <c r="F57" i="41"/>
  <c r="E57" i="41"/>
  <c r="I55" i="41"/>
  <c r="H55" i="41"/>
  <c r="G55" i="41"/>
  <c r="F55" i="41"/>
  <c r="E55" i="41"/>
  <c r="I53" i="41"/>
  <c r="H53" i="41"/>
  <c r="G53" i="41"/>
  <c r="F53" i="41"/>
  <c r="E53" i="41"/>
  <c r="I51" i="41"/>
  <c r="H51" i="41"/>
  <c r="G51" i="41"/>
  <c r="F51" i="41"/>
  <c r="E51" i="41"/>
  <c r="I49" i="41"/>
  <c r="H49" i="41"/>
  <c r="G49" i="41"/>
  <c r="F49" i="41"/>
  <c r="E49" i="41"/>
  <c r="I47" i="41"/>
  <c r="H47" i="41"/>
  <c r="G47" i="41"/>
  <c r="F47" i="41"/>
  <c r="E47" i="41"/>
  <c r="I45" i="41"/>
  <c r="H45" i="41"/>
  <c r="G45" i="41"/>
  <c r="F45" i="41"/>
  <c r="E45" i="41"/>
  <c r="I43" i="41"/>
  <c r="H43" i="41"/>
  <c r="G43" i="41"/>
  <c r="F43" i="41"/>
  <c r="E43" i="41"/>
  <c r="I41" i="41"/>
  <c r="H41" i="41"/>
  <c r="G41" i="41"/>
  <c r="F41" i="41"/>
  <c r="E41" i="41"/>
  <c r="I39" i="41"/>
  <c r="H39" i="41"/>
  <c r="G39" i="41"/>
  <c r="F39" i="41"/>
  <c r="E39" i="41"/>
  <c r="I37" i="41"/>
  <c r="H37" i="41"/>
  <c r="G37" i="41"/>
  <c r="F37" i="41"/>
  <c r="E37" i="41"/>
  <c r="I35" i="41"/>
  <c r="H35" i="41"/>
  <c r="G35" i="41"/>
  <c r="F35" i="41"/>
  <c r="E35" i="41"/>
  <c r="I33" i="41"/>
  <c r="H33" i="41"/>
  <c r="G33" i="41"/>
  <c r="F33" i="41"/>
  <c r="E33" i="41"/>
  <c r="I31" i="41"/>
  <c r="H31" i="41"/>
  <c r="G31" i="41"/>
  <c r="F31" i="41"/>
  <c r="E31" i="41"/>
  <c r="I29" i="41"/>
  <c r="H29" i="41"/>
  <c r="G29" i="41"/>
  <c r="F29" i="41"/>
  <c r="E29" i="41"/>
  <c r="I27" i="41"/>
  <c r="H27" i="41"/>
  <c r="G27" i="41"/>
  <c r="F27" i="41"/>
  <c r="E27" i="41"/>
  <c r="I25" i="41"/>
  <c r="H25" i="41"/>
  <c r="G25" i="41"/>
  <c r="F25" i="41"/>
  <c r="E25" i="41"/>
  <c r="I23" i="41"/>
  <c r="H23" i="41"/>
  <c r="G23" i="41"/>
  <c r="F23" i="41"/>
  <c r="E23" i="41"/>
  <c r="I21" i="41"/>
  <c r="H21" i="41"/>
  <c r="G21" i="41"/>
  <c r="F21" i="41"/>
  <c r="E21" i="41"/>
  <c r="I19" i="41"/>
  <c r="H19" i="41"/>
  <c r="G19" i="41"/>
  <c r="F19" i="41"/>
  <c r="E19" i="41"/>
  <c r="I17" i="41"/>
  <c r="H17" i="41"/>
  <c r="G17" i="41"/>
  <c r="F17" i="41"/>
  <c r="E17" i="41"/>
  <c r="I15" i="41"/>
  <c r="H15" i="41"/>
  <c r="G15" i="41"/>
  <c r="F15" i="41"/>
  <c r="E15" i="41"/>
  <c r="I13" i="41"/>
  <c r="H13" i="41"/>
  <c r="G13" i="41"/>
  <c r="F13" i="41"/>
  <c r="E13" i="41"/>
  <c r="I11" i="41"/>
  <c r="H11" i="41"/>
  <c r="G11" i="41"/>
  <c r="F11" i="41"/>
  <c r="E11" i="41"/>
  <c r="I9" i="41"/>
  <c r="H9" i="41"/>
  <c r="G9" i="41"/>
  <c r="F9" i="41"/>
  <c r="E9" i="41"/>
  <c r="I7" i="41"/>
  <c r="H7" i="41"/>
  <c r="G7" i="41"/>
  <c r="F7" i="41"/>
  <c r="E7" i="41"/>
  <c r="I136" i="40"/>
  <c r="H136" i="40"/>
  <c r="G136" i="40"/>
  <c r="F136" i="40"/>
  <c r="E136" i="40"/>
  <c r="I133" i="40"/>
  <c r="H133" i="40"/>
  <c r="G133" i="40"/>
  <c r="F133" i="40"/>
  <c r="E133" i="40"/>
  <c r="I130" i="40"/>
  <c r="H130" i="40"/>
  <c r="G130" i="40"/>
  <c r="F130" i="40"/>
  <c r="E130" i="40"/>
  <c r="I127" i="40"/>
  <c r="H127" i="40"/>
  <c r="G127" i="40"/>
  <c r="F127" i="40"/>
  <c r="E127" i="40"/>
  <c r="I124" i="40"/>
  <c r="H124" i="40"/>
  <c r="G124" i="40"/>
  <c r="F124" i="40"/>
  <c r="E124" i="40"/>
  <c r="I121" i="40"/>
  <c r="H121" i="40"/>
  <c r="G121" i="40"/>
  <c r="F121" i="40"/>
  <c r="E121" i="40"/>
  <c r="I118" i="40"/>
  <c r="H118" i="40"/>
  <c r="G118" i="40"/>
  <c r="F118" i="40"/>
  <c r="E118" i="40"/>
  <c r="I115" i="40"/>
  <c r="H115" i="40"/>
  <c r="G115" i="40"/>
  <c r="F115" i="40"/>
  <c r="E115" i="40"/>
  <c r="I112" i="40"/>
  <c r="H112" i="40"/>
  <c r="G112" i="40"/>
  <c r="F112" i="40"/>
  <c r="E112" i="40"/>
  <c r="I109" i="40"/>
  <c r="H109" i="40"/>
  <c r="G109" i="40"/>
  <c r="F109" i="40"/>
  <c r="E109" i="40"/>
  <c r="I106" i="40"/>
  <c r="H106" i="40"/>
  <c r="G106" i="40"/>
  <c r="F106" i="40"/>
  <c r="E106" i="40"/>
  <c r="I103" i="40"/>
  <c r="H103" i="40"/>
  <c r="G103" i="40"/>
  <c r="F103" i="40"/>
  <c r="E103" i="40"/>
  <c r="I100" i="40"/>
  <c r="H100" i="40"/>
  <c r="G100" i="40"/>
  <c r="F100" i="40"/>
  <c r="E100" i="40"/>
  <c r="I97" i="40"/>
  <c r="H97" i="40"/>
  <c r="G97" i="40"/>
  <c r="F97" i="40"/>
  <c r="E97" i="40"/>
  <c r="I94" i="40"/>
  <c r="H94" i="40"/>
  <c r="G94" i="40"/>
  <c r="F94" i="40"/>
  <c r="E94" i="40"/>
  <c r="I91" i="40"/>
  <c r="H91" i="40"/>
  <c r="G91" i="40"/>
  <c r="F91" i="40"/>
  <c r="E91" i="40"/>
  <c r="I88" i="40"/>
  <c r="H88" i="40"/>
  <c r="G88" i="40"/>
  <c r="F88" i="40"/>
  <c r="E88" i="40"/>
  <c r="I85" i="40"/>
  <c r="H85" i="40"/>
  <c r="G85" i="40"/>
  <c r="F85" i="40"/>
  <c r="E85" i="40"/>
  <c r="I82" i="40"/>
  <c r="H82" i="40"/>
  <c r="G82" i="40"/>
  <c r="F82" i="40"/>
  <c r="E82" i="40"/>
  <c r="I79" i="40"/>
  <c r="H79" i="40"/>
  <c r="G79" i="40"/>
  <c r="F79" i="40"/>
  <c r="E79" i="40"/>
  <c r="I76" i="40"/>
  <c r="H76" i="40"/>
  <c r="G76" i="40"/>
  <c r="F76" i="40"/>
  <c r="E76" i="40"/>
  <c r="I73" i="40"/>
  <c r="H73" i="40"/>
  <c r="G73" i="40"/>
  <c r="F73" i="40"/>
  <c r="E73" i="40"/>
  <c r="I70" i="40"/>
  <c r="H70" i="40"/>
  <c r="G70" i="40"/>
  <c r="F70" i="40"/>
  <c r="E70" i="40"/>
  <c r="I67" i="40"/>
  <c r="H67" i="40"/>
  <c r="G67" i="40"/>
  <c r="F67" i="40"/>
  <c r="E67" i="40"/>
  <c r="I64" i="40"/>
  <c r="H64" i="40"/>
  <c r="G64" i="40"/>
  <c r="F64" i="40"/>
  <c r="E64" i="40"/>
  <c r="I61" i="40"/>
  <c r="H61" i="40"/>
  <c r="G61" i="40"/>
  <c r="F61" i="40"/>
  <c r="E61" i="40"/>
  <c r="I58" i="40"/>
  <c r="H58" i="40"/>
  <c r="G58" i="40"/>
  <c r="F58" i="40"/>
  <c r="E58" i="40"/>
  <c r="I55" i="40"/>
  <c r="H55" i="40"/>
  <c r="G55" i="40"/>
  <c r="F55" i="40"/>
  <c r="E55" i="40"/>
  <c r="I52" i="40"/>
  <c r="H52" i="40"/>
  <c r="G52" i="40"/>
  <c r="F52" i="40"/>
  <c r="E52" i="40"/>
  <c r="I49" i="40"/>
  <c r="H49" i="40"/>
  <c r="G49" i="40"/>
  <c r="F49" i="40"/>
  <c r="E49" i="40"/>
  <c r="I46" i="40"/>
  <c r="H46" i="40"/>
  <c r="G46" i="40"/>
  <c r="F46" i="40"/>
  <c r="E46" i="40"/>
  <c r="I43" i="40"/>
  <c r="H43" i="40"/>
  <c r="G43" i="40"/>
  <c r="F43" i="40"/>
  <c r="E43" i="40"/>
  <c r="I40" i="40"/>
  <c r="H40" i="40"/>
  <c r="G40" i="40"/>
  <c r="F40" i="40"/>
  <c r="E40" i="40"/>
  <c r="I37" i="40"/>
  <c r="H37" i="40"/>
  <c r="G37" i="40"/>
  <c r="F37" i="40"/>
  <c r="E37" i="40"/>
  <c r="I34" i="40"/>
  <c r="H34" i="40"/>
  <c r="G34" i="40"/>
  <c r="F34" i="40"/>
  <c r="E34" i="40"/>
  <c r="I31" i="40"/>
  <c r="H31" i="40"/>
  <c r="G31" i="40"/>
  <c r="F31" i="40"/>
  <c r="E31" i="40"/>
  <c r="I28" i="40"/>
  <c r="H28" i="40"/>
  <c r="G28" i="40"/>
  <c r="F28" i="40"/>
  <c r="E28" i="40"/>
  <c r="I25" i="40"/>
  <c r="H25" i="40"/>
  <c r="G25" i="40"/>
  <c r="F25" i="40"/>
  <c r="E25" i="40"/>
  <c r="I22" i="40"/>
  <c r="H22" i="40"/>
  <c r="G22" i="40"/>
  <c r="F22" i="40"/>
  <c r="E22" i="40"/>
  <c r="I19" i="40"/>
  <c r="H19" i="40"/>
  <c r="G19" i="40"/>
  <c r="F19" i="40"/>
  <c r="E19" i="40"/>
  <c r="I16" i="40"/>
  <c r="H16" i="40"/>
  <c r="G16" i="40"/>
  <c r="F16" i="40"/>
  <c r="E16" i="40"/>
  <c r="I13" i="40"/>
  <c r="H13" i="40"/>
  <c r="G13" i="40"/>
  <c r="F13" i="40"/>
  <c r="E13" i="40"/>
  <c r="I10" i="40"/>
  <c r="H10" i="40"/>
  <c r="G10" i="40"/>
  <c r="F10" i="40"/>
  <c r="E10" i="40"/>
  <c r="I7" i="40"/>
  <c r="H7" i="40"/>
  <c r="G7" i="40"/>
  <c r="F7" i="40"/>
  <c r="E7" i="40"/>
  <c r="I222" i="39"/>
  <c r="H222" i="39"/>
  <c r="G222" i="39"/>
  <c r="F222" i="39"/>
  <c r="E222" i="39"/>
  <c r="I217" i="39"/>
  <c r="H217" i="39"/>
  <c r="G217" i="39"/>
  <c r="F217" i="39"/>
  <c r="E217" i="39"/>
  <c r="I212" i="39"/>
  <c r="H212" i="39"/>
  <c r="G212" i="39"/>
  <c r="F212" i="39"/>
  <c r="E212" i="39"/>
  <c r="I207" i="39"/>
  <c r="H207" i="39"/>
  <c r="G207" i="39"/>
  <c r="F207" i="39"/>
  <c r="E207" i="39"/>
  <c r="I202" i="39"/>
  <c r="H202" i="39"/>
  <c r="G202" i="39"/>
  <c r="F202" i="39"/>
  <c r="E202" i="39"/>
  <c r="I197" i="39"/>
  <c r="H197" i="39"/>
  <c r="G197" i="39"/>
  <c r="F197" i="39"/>
  <c r="E197" i="39"/>
  <c r="I192" i="39"/>
  <c r="H192" i="39"/>
  <c r="G192" i="39"/>
  <c r="F192" i="39"/>
  <c r="E192" i="39"/>
  <c r="I187" i="39"/>
  <c r="H187" i="39"/>
  <c r="G187" i="39"/>
  <c r="F187" i="39"/>
  <c r="E187" i="39"/>
  <c r="I182" i="39"/>
  <c r="H182" i="39"/>
  <c r="G182" i="39"/>
  <c r="F182" i="39"/>
  <c r="E182" i="39"/>
  <c r="I177" i="39"/>
  <c r="H177" i="39"/>
  <c r="G177" i="39"/>
  <c r="F177" i="39"/>
  <c r="E177" i="39"/>
  <c r="I172" i="39"/>
  <c r="H172" i="39"/>
  <c r="G172" i="39"/>
  <c r="F172" i="39"/>
  <c r="E172" i="39"/>
  <c r="I167" i="39"/>
  <c r="H167" i="39"/>
  <c r="G167" i="39"/>
  <c r="F167" i="39"/>
  <c r="E167" i="39"/>
  <c r="I162" i="39"/>
  <c r="H162" i="39"/>
  <c r="G162" i="39"/>
  <c r="F162" i="39"/>
  <c r="E162" i="39"/>
  <c r="I157" i="39"/>
  <c r="H157" i="39"/>
  <c r="G157" i="39"/>
  <c r="F157" i="39"/>
  <c r="E157" i="39"/>
  <c r="I152" i="39"/>
  <c r="H152" i="39"/>
  <c r="G152" i="39"/>
  <c r="F152" i="39"/>
  <c r="E152" i="39"/>
  <c r="I147" i="39"/>
  <c r="H147" i="39"/>
  <c r="G147" i="39"/>
  <c r="F147" i="39"/>
  <c r="E147" i="39"/>
  <c r="I142" i="39"/>
  <c r="H142" i="39"/>
  <c r="G142" i="39"/>
  <c r="F142" i="39"/>
  <c r="E142" i="39"/>
  <c r="I137" i="39"/>
  <c r="H137" i="39"/>
  <c r="G137" i="39"/>
  <c r="F137" i="39"/>
  <c r="E137" i="39"/>
  <c r="I132" i="39"/>
  <c r="H132" i="39"/>
  <c r="G132" i="39"/>
  <c r="F132" i="39"/>
  <c r="E132" i="39"/>
  <c r="I127" i="39"/>
  <c r="H127" i="39"/>
  <c r="G127" i="39"/>
  <c r="F127" i="39"/>
  <c r="E127" i="39"/>
  <c r="I122" i="39"/>
  <c r="H122" i="39"/>
  <c r="G122" i="39"/>
  <c r="F122" i="39"/>
  <c r="E122" i="39"/>
  <c r="I117" i="39"/>
  <c r="H117" i="39"/>
  <c r="G117" i="39"/>
  <c r="F117" i="39"/>
  <c r="E117" i="39"/>
  <c r="I112" i="39"/>
  <c r="H112" i="39"/>
  <c r="G112" i="39"/>
  <c r="F112" i="39"/>
  <c r="E112" i="39"/>
  <c r="I107" i="39"/>
  <c r="H107" i="39"/>
  <c r="G107" i="39"/>
  <c r="F107" i="39"/>
  <c r="E107" i="39"/>
  <c r="I102" i="39"/>
  <c r="H102" i="39"/>
  <c r="G102" i="39"/>
  <c r="F102" i="39"/>
  <c r="E102" i="39"/>
  <c r="I97" i="39"/>
  <c r="H97" i="39"/>
  <c r="G97" i="39"/>
  <c r="F97" i="39"/>
  <c r="E97" i="39"/>
  <c r="I92" i="39"/>
  <c r="H92" i="39"/>
  <c r="G92" i="39"/>
  <c r="F92" i="39"/>
  <c r="E92" i="39"/>
  <c r="I87" i="39"/>
  <c r="H87" i="39"/>
  <c r="G87" i="39"/>
  <c r="F87" i="39"/>
  <c r="E87" i="39"/>
  <c r="I82" i="39"/>
  <c r="H82" i="39"/>
  <c r="G82" i="39"/>
  <c r="F82" i="39"/>
  <c r="E82" i="39"/>
  <c r="I77" i="39"/>
  <c r="H77" i="39"/>
  <c r="G77" i="39"/>
  <c r="F77" i="39"/>
  <c r="E77" i="39"/>
  <c r="I72" i="39"/>
  <c r="H72" i="39"/>
  <c r="G72" i="39"/>
  <c r="F72" i="39"/>
  <c r="E72" i="39"/>
  <c r="I67" i="39"/>
  <c r="H67" i="39"/>
  <c r="G67" i="39"/>
  <c r="F67" i="39"/>
  <c r="E67" i="39"/>
  <c r="I62" i="39"/>
  <c r="H62" i="39"/>
  <c r="G62" i="39"/>
  <c r="F62" i="39"/>
  <c r="E62" i="39"/>
  <c r="I57" i="39"/>
  <c r="H57" i="39"/>
  <c r="G57" i="39"/>
  <c r="F57" i="39"/>
  <c r="E57" i="39"/>
  <c r="I52" i="39"/>
  <c r="H52" i="39"/>
  <c r="G52" i="39"/>
  <c r="F52" i="39"/>
  <c r="E52" i="39"/>
  <c r="I47" i="39"/>
  <c r="H47" i="39"/>
  <c r="G47" i="39"/>
  <c r="F47" i="39"/>
  <c r="E47" i="39"/>
  <c r="I42" i="39"/>
  <c r="H42" i="39"/>
  <c r="G42" i="39"/>
  <c r="F42" i="39"/>
  <c r="E42" i="39"/>
  <c r="I37" i="39"/>
  <c r="H37" i="39"/>
  <c r="G37" i="39"/>
  <c r="F37" i="39"/>
  <c r="E37" i="39"/>
  <c r="I32" i="39"/>
  <c r="H32" i="39"/>
  <c r="G32" i="39"/>
  <c r="F32" i="39"/>
  <c r="E32" i="39"/>
  <c r="I27" i="39"/>
  <c r="H27" i="39"/>
  <c r="G27" i="39"/>
  <c r="F27" i="39"/>
  <c r="E27" i="39"/>
  <c r="I22" i="39"/>
  <c r="H22" i="39"/>
  <c r="G22" i="39"/>
  <c r="F22" i="39"/>
  <c r="E22" i="39"/>
  <c r="I17" i="39"/>
  <c r="H17" i="39"/>
  <c r="G17" i="39"/>
  <c r="F17" i="39"/>
  <c r="E17" i="39"/>
  <c r="I12" i="39"/>
  <c r="H12" i="39"/>
  <c r="G12" i="39"/>
  <c r="F12" i="39"/>
  <c r="E12" i="39"/>
  <c r="I7" i="39"/>
  <c r="H7" i="39"/>
  <c r="G7" i="39"/>
  <c r="F7" i="39"/>
  <c r="E7" i="39"/>
  <c r="I265" i="38"/>
  <c r="H265" i="38"/>
  <c r="G265" i="38"/>
  <c r="F265" i="38"/>
  <c r="E265" i="38"/>
  <c r="I259" i="38"/>
  <c r="H259" i="38"/>
  <c r="G259" i="38"/>
  <c r="F259" i="38"/>
  <c r="E259" i="38"/>
  <c r="I253" i="38"/>
  <c r="H253" i="38"/>
  <c r="G253" i="38"/>
  <c r="F253" i="38"/>
  <c r="E253" i="38"/>
  <c r="I247" i="38"/>
  <c r="H247" i="38"/>
  <c r="G247" i="38"/>
  <c r="F247" i="38"/>
  <c r="E247" i="38"/>
  <c r="I241" i="38"/>
  <c r="H241" i="38"/>
  <c r="G241" i="38"/>
  <c r="F241" i="38"/>
  <c r="E241" i="38"/>
  <c r="I235" i="38"/>
  <c r="H235" i="38"/>
  <c r="G235" i="38"/>
  <c r="F235" i="38"/>
  <c r="E235" i="38"/>
  <c r="I229" i="38"/>
  <c r="H229" i="38"/>
  <c r="G229" i="38"/>
  <c r="F229" i="38"/>
  <c r="E229" i="38"/>
  <c r="I223" i="38"/>
  <c r="H223" i="38"/>
  <c r="G223" i="38"/>
  <c r="F223" i="38"/>
  <c r="E223" i="38"/>
  <c r="I217" i="38"/>
  <c r="H217" i="38"/>
  <c r="G217" i="38"/>
  <c r="F217" i="38"/>
  <c r="E217" i="38"/>
  <c r="I211" i="38"/>
  <c r="H211" i="38"/>
  <c r="G211" i="38"/>
  <c r="F211" i="38"/>
  <c r="E211" i="38"/>
  <c r="I205" i="38"/>
  <c r="H205" i="38"/>
  <c r="G205" i="38"/>
  <c r="F205" i="38"/>
  <c r="E205" i="38"/>
  <c r="I199" i="38"/>
  <c r="H199" i="38"/>
  <c r="G199" i="38"/>
  <c r="F199" i="38"/>
  <c r="E199" i="38"/>
  <c r="I193" i="38"/>
  <c r="H193" i="38"/>
  <c r="G193" i="38"/>
  <c r="F193" i="38"/>
  <c r="E193" i="38"/>
  <c r="I187" i="38"/>
  <c r="H187" i="38"/>
  <c r="G187" i="38"/>
  <c r="F187" i="38"/>
  <c r="E187" i="38"/>
  <c r="I181" i="38"/>
  <c r="H181" i="38"/>
  <c r="G181" i="38"/>
  <c r="F181" i="38"/>
  <c r="E181" i="38"/>
  <c r="I175" i="38"/>
  <c r="H175" i="38"/>
  <c r="G175" i="38"/>
  <c r="F175" i="38"/>
  <c r="E175" i="38"/>
  <c r="I169" i="38"/>
  <c r="H169" i="38"/>
  <c r="G169" i="38"/>
  <c r="F169" i="38"/>
  <c r="E169" i="38"/>
  <c r="I163" i="38"/>
  <c r="H163" i="38"/>
  <c r="G163" i="38"/>
  <c r="F163" i="38"/>
  <c r="E163" i="38"/>
  <c r="I157" i="38"/>
  <c r="H157" i="38"/>
  <c r="G157" i="38"/>
  <c r="F157" i="38"/>
  <c r="E157" i="38"/>
  <c r="I151" i="38"/>
  <c r="H151" i="38"/>
  <c r="G151" i="38"/>
  <c r="F151" i="38"/>
  <c r="E151" i="38"/>
  <c r="I145" i="38"/>
  <c r="H145" i="38"/>
  <c r="G145" i="38"/>
  <c r="F145" i="38"/>
  <c r="E145" i="38"/>
  <c r="I139" i="38"/>
  <c r="H139" i="38"/>
  <c r="G139" i="38"/>
  <c r="F139" i="38"/>
  <c r="E139" i="38"/>
  <c r="I133" i="38"/>
  <c r="H133" i="38"/>
  <c r="G133" i="38"/>
  <c r="F133" i="38"/>
  <c r="E133" i="38"/>
  <c r="I127" i="38"/>
  <c r="H127" i="38"/>
  <c r="G127" i="38"/>
  <c r="F127" i="38"/>
  <c r="E127" i="38"/>
  <c r="I121" i="38"/>
  <c r="H121" i="38"/>
  <c r="G121" i="38"/>
  <c r="F121" i="38"/>
  <c r="E121" i="38"/>
  <c r="I115" i="38"/>
  <c r="H115" i="38"/>
  <c r="G115" i="38"/>
  <c r="F115" i="38"/>
  <c r="E115" i="38"/>
  <c r="I109" i="38"/>
  <c r="H109" i="38"/>
  <c r="G109" i="38"/>
  <c r="F109" i="38"/>
  <c r="E109" i="38"/>
  <c r="I103" i="38"/>
  <c r="H103" i="38"/>
  <c r="G103" i="38"/>
  <c r="F103" i="38"/>
  <c r="E103" i="38"/>
  <c r="I97" i="38"/>
  <c r="H97" i="38"/>
  <c r="G97" i="38"/>
  <c r="F97" i="38"/>
  <c r="E97" i="38"/>
  <c r="I91" i="38"/>
  <c r="H91" i="38"/>
  <c r="G91" i="38"/>
  <c r="F91" i="38"/>
  <c r="E91" i="38"/>
  <c r="I85" i="38"/>
  <c r="H85" i="38"/>
  <c r="G85" i="38"/>
  <c r="F85" i="38"/>
  <c r="E85" i="38"/>
  <c r="I79" i="38"/>
  <c r="H79" i="38"/>
  <c r="G79" i="38"/>
  <c r="F79" i="38"/>
  <c r="E79" i="38"/>
  <c r="I73" i="38"/>
  <c r="H73" i="38"/>
  <c r="G73" i="38"/>
  <c r="F73" i="38"/>
  <c r="E73" i="38"/>
  <c r="I67" i="38"/>
  <c r="H67" i="38"/>
  <c r="G67" i="38"/>
  <c r="F67" i="38"/>
  <c r="E67" i="38"/>
  <c r="I61" i="38"/>
  <c r="H61" i="38"/>
  <c r="G61" i="38"/>
  <c r="F61" i="38"/>
  <c r="E61" i="38"/>
  <c r="I55" i="38"/>
  <c r="H55" i="38"/>
  <c r="G55" i="38"/>
  <c r="F55" i="38"/>
  <c r="E55" i="38"/>
  <c r="I49" i="38"/>
  <c r="H49" i="38"/>
  <c r="G49" i="38"/>
  <c r="F49" i="38"/>
  <c r="E49" i="38"/>
  <c r="I43" i="38"/>
  <c r="H43" i="38"/>
  <c r="G43" i="38"/>
  <c r="F43" i="38"/>
  <c r="E43" i="38"/>
  <c r="I37" i="38"/>
  <c r="H37" i="38"/>
  <c r="G37" i="38"/>
  <c r="F37" i="38"/>
  <c r="E37" i="38"/>
  <c r="I31" i="38"/>
  <c r="H31" i="38"/>
  <c r="G31" i="38"/>
  <c r="F31" i="38"/>
  <c r="E31" i="38"/>
  <c r="I25" i="38"/>
  <c r="H25" i="38"/>
  <c r="G25" i="38"/>
  <c r="F25" i="38"/>
  <c r="E25" i="38"/>
  <c r="I19" i="38"/>
  <c r="H19" i="38"/>
  <c r="G19" i="38"/>
  <c r="F19" i="38"/>
  <c r="E19" i="38"/>
  <c r="I13" i="38"/>
  <c r="H13" i="38"/>
  <c r="G13" i="38"/>
  <c r="F13" i="38"/>
  <c r="E13" i="38"/>
  <c r="I7" i="38"/>
  <c r="H7" i="38"/>
  <c r="G7" i="38"/>
  <c r="F7" i="38"/>
  <c r="E7" i="38"/>
  <c r="I136" i="37"/>
  <c r="H136" i="37"/>
  <c r="G136" i="37"/>
  <c r="F136" i="37"/>
  <c r="E136" i="37"/>
  <c r="I133" i="37"/>
  <c r="H133" i="37"/>
  <c r="G133" i="37"/>
  <c r="F133" i="37"/>
  <c r="E133" i="37"/>
  <c r="I130" i="37"/>
  <c r="H130" i="37"/>
  <c r="G130" i="37"/>
  <c r="F130" i="37"/>
  <c r="E130" i="37"/>
  <c r="I127" i="37"/>
  <c r="H127" i="37"/>
  <c r="G127" i="37"/>
  <c r="F127" i="37"/>
  <c r="E127" i="37"/>
  <c r="I124" i="37"/>
  <c r="H124" i="37"/>
  <c r="G124" i="37"/>
  <c r="F124" i="37"/>
  <c r="E124" i="37"/>
  <c r="I121" i="37"/>
  <c r="H121" i="37"/>
  <c r="G121" i="37"/>
  <c r="F121" i="37"/>
  <c r="E121" i="37"/>
  <c r="I118" i="37"/>
  <c r="H118" i="37"/>
  <c r="G118" i="37"/>
  <c r="F118" i="37"/>
  <c r="E118" i="37"/>
  <c r="I115" i="37"/>
  <c r="H115" i="37"/>
  <c r="G115" i="37"/>
  <c r="F115" i="37"/>
  <c r="E115" i="37"/>
  <c r="I112" i="37"/>
  <c r="H112" i="37"/>
  <c r="G112" i="37"/>
  <c r="F112" i="37"/>
  <c r="E112" i="37"/>
  <c r="I109" i="37"/>
  <c r="H109" i="37"/>
  <c r="G109" i="37"/>
  <c r="F109" i="37"/>
  <c r="E109" i="37"/>
  <c r="I106" i="37"/>
  <c r="H106" i="37"/>
  <c r="G106" i="37"/>
  <c r="F106" i="37"/>
  <c r="E106" i="37"/>
  <c r="I103" i="37"/>
  <c r="H103" i="37"/>
  <c r="G103" i="37"/>
  <c r="F103" i="37"/>
  <c r="E103" i="37"/>
  <c r="I100" i="37"/>
  <c r="H100" i="37"/>
  <c r="G100" i="37"/>
  <c r="F100" i="37"/>
  <c r="E100" i="37"/>
  <c r="I97" i="37"/>
  <c r="H97" i="37"/>
  <c r="G97" i="37"/>
  <c r="F97" i="37"/>
  <c r="E97" i="37"/>
  <c r="I94" i="37"/>
  <c r="H94" i="37"/>
  <c r="G94" i="37"/>
  <c r="F94" i="37"/>
  <c r="E94" i="37"/>
  <c r="I91" i="37"/>
  <c r="H91" i="37"/>
  <c r="G91" i="37"/>
  <c r="F91" i="37"/>
  <c r="E91" i="37"/>
  <c r="I88" i="37"/>
  <c r="H88" i="37"/>
  <c r="G88" i="37"/>
  <c r="F88" i="37"/>
  <c r="E88" i="37"/>
  <c r="I85" i="37"/>
  <c r="H85" i="37"/>
  <c r="G85" i="37"/>
  <c r="F85" i="37"/>
  <c r="E85" i="37"/>
  <c r="I82" i="37"/>
  <c r="H82" i="37"/>
  <c r="G82" i="37"/>
  <c r="F82" i="37"/>
  <c r="E82" i="37"/>
  <c r="I79" i="37"/>
  <c r="H79" i="37"/>
  <c r="G79" i="37"/>
  <c r="F79" i="37"/>
  <c r="E79" i="37"/>
  <c r="I76" i="37"/>
  <c r="H76" i="37"/>
  <c r="G76" i="37"/>
  <c r="F76" i="37"/>
  <c r="E76" i="37"/>
  <c r="I73" i="37"/>
  <c r="H73" i="37"/>
  <c r="G73" i="37"/>
  <c r="F73" i="37"/>
  <c r="E73" i="37"/>
  <c r="I70" i="37"/>
  <c r="H70" i="37"/>
  <c r="G70" i="37"/>
  <c r="F70" i="37"/>
  <c r="E70" i="37"/>
  <c r="I67" i="37"/>
  <c r="H67" i="37"/>
  <c r="G67" i="37"/>
  <c r="F67" i="37"/>
  <c r="E67" i="37"/>
  <c r="I64" i="37"/>
  <c r="H64" i="37"/>
  <c r="G64" i="37"/>
  <c r="F64" i="37"/>
  <c r="E64" i="37"/>
  <c r="I61" i="37"/>
  <c r="H61" i="37"/>
  <c r="G61" i="37"/>
  <c r="F61" i="37"/>
  <c r="E61" i="37"/>
  <c r="I58" i="37"/>
  <c r="H58" i="37"/>
  <c r="G58" i="37"/>
  <c r="F58" i="37"/>
  <c r="E58" i="37"/>
  <c r="I55" i="37"/>
  <c r="H55" i="37"/>
  <c r="G55" i="37"/>
  <c r="F55" i="37"/>
  <c r="E55" i="37"/>
  <c r="I52" i="37"/>
  <c r="H52" i="37"/>
  <c r="G52" i="37"/>
  <c r="F52" i="37"/>
  <c r="E52" i="37"/>
  <c r="I49" i="37"/>
  <c r="H49" i="37"/>
  <c r="G49" i="37"/>
  <c r="F49" i="37"/>
  <c r="E49" i="37"/>
  <c r="I46" i="37"/>
  <c r="H46" i="37"/>
  <c r="G46" i="37"/>
  <c r="F46" i="37"/>
  <c r="E46" i="37"/>
  <c r="I43" i="37"/>
  <c r="H43" i="37"/>
  <c r="G43" i="37"/>
  <c r="F43" i="37"/>
  <c r="E43" i="37"/>
  <c r="I40" i="37"/>
  <c r="H40" i="37"/>
  <c r="G40" i="37"/>
  <c r="F40" i="37"/>
  <c r="E40" i="37"/>
  <c r="I37" i="37"/>
  <c r="H37" i="37"/>
  <c r="G37" i="37"/>
  <c r="F37" i="37"/>
  <c r="E37" i="37"/>
  <c r="I34" i="37"/>
  <c r="H34" i="37"/>
  <c r="G34" i="37"/>
  <c r="F34" i="37"/>
  <c r="E34" i="37"/>
  <c r="I31" i="37"/>
  <c r="H31" i="37"/>
  <c r="G31" i="37"/>
  <c r="F31" i="37"/>
  <c r="E31" i="37"/>
  <c r="I28" i="37"/>
  <c r="H28" i="37"/>
  <c r="G28" i="37"/>
  <c r="F28" i="37"/>
  <c r="E28" i="37"/>
  <c r="I25" i="37"/>
  <c r="H25" i="37"/>
  <c r="G25" i="37"/>
  <c r="F25" i="37"/>
  <c r="E25" i="37"/>
  <c r="I22" i="37"/>
  <c r="H22" i="37"/>
  <c r="G22" i="37"/>
  <c r="F22" i="37"/>
  <c r="E22" i="37"/>
  <c r="I19" i="37"/>
  <c r="H19" i="37"/>
  <c r="G19" i="37"/>
  <c r="F19" i="37"/>
  <c r="E19" i="37"/>
  <c r="I16" i="37"/>
  <c r="H16" i="37"/>
  <c r="G16" i="37"/>
  <c r="F16" i="37"/>
  <c r="E16" i="37"/>
  <c r="I13" i="37"/>
  <c r="H13" i="37"/>
  <c r="G13" i="37"/>
  <c r="F13" i="37"/>
  <c r="E13" i="37"/>
  <c r="I10" i="37"/>
  <c r="H10" i="37"/>
  <c r="G10" i="37"/>
  <c r="F10" i="37"/>
  <c r="E10" i="37"/>
  <c r="I7" i="37"/>
  <c r="H7" i="37"/>
  <c r="G7" i="37"/>
  <c r="F7" i="37"/>
  <c r="E7" i="37"/>
  <c r="I136" i="36"/>
  <c r="H136" i="36"/>
  <c r="G136" i="36"/>
  <c r="F136" i="36"/>
  <c r="E136" i="36"/>
  <c r="I133" i="36"/>
  <c r="H133" i="36"/>
  <c r="G133" i="36"/>
  <c r="F133" i="36"/>
  <c r="E133" i="36"/>
  <c r="I130" i="36"/>
  <c r="H130" i="36"/>
  <c r="G130" i="36"/>
  <c r="F130" i="36"/>
  <c r="E130" i="36"/>
  <c r="I127" i="36"/>
  <c r="H127" i="36"/>
  <c r="G127" i="36"/>
  <c r="F127" i="36"/>
  <c r="E127" i="36"/>
  <c r="I124" i="36"/>
  <c r="H124" i="36"/>
  <c r="G124" i="36"/>
  <c r="F124" i="36"/>
  <c r="E124" i="36"/>
  <c r="I121" i="36"/>
  <c r="H121" i="36"/>
  <c r="G121" i="36"/>
  <c r="F121" i="36"/>
  <c r="E121" i="36"/>
  <c r="I118" i="36"/>
  <c r="H118" i="36"/>
  <c r="G118" i="36"/>
  <c r="F118" i="36"/>
  <c r="E118" i="36"/>
  <c r="I115" i="36"/>
  <c r="H115" i="36"/>
  <c r="G115" i="36"/>
  <c r="F115" i="36"/>
  <c r="E115" i="36"/>
  <c r="I112" i="36"/>
  <c r="H112" i="36"/>
  <c r="G112" i="36"/>
  <c r="F112" i="36"/>
  <c r="E112" i="36"/>
  <c r="I109" i="36"/>
  <c r="H109" i="36"/>
  <c r="G109" i="36"/>
  <c r="F109" i="36"/>
  <c r="E109" i="36"/>
  <c r="I106" i="36"/>
  <c r="H106" i="36"/>
  <c r="G106" i="36"/>
  <c r="F106" i="36"/>
  <c r="E106" i="36"/>
  <c r="I103" i="36"/>
  <c r="H103" i="36"/>
  <c r="G103" i="36"/>
  <c r="F103" i="36"/>
  <c r="E103" i="36"/>
  <c r="I100" i="36"/>
  <c r="H100" i="36"/>
  <c r="G100" i="36"/>
  <c r="F100" i="36"/>
  <c r="E100" i="36"/>
  <c r="I97" i="36"/>
  <c r="H97" i="36"/>
  <c r="G97" i="36"/>
  <c r="F97" i="36"/>
  <c r="E97" i="36"/>
  <c r="I94" i="36"/>
  <c r="H94" i="36"/>
  <c r="G94" i="36"/>
  <c r="F94" i="36"/>
  <c r="E94" i="36"/>
  <c r="I91" i="36"/>
  <c r="H91" i="36"/>
  <c r="G91" i="36"/>
  <c r="F91" i="36"/>
  <c r="E91" i="36"/>
  <c r="I88" i="36"/>
  <c r="H88" i="36"/>
  <c r="G88" i="36"/>
  <c r="F88" i="36"/>
  <c r="E88" i="36"/>
  <c r="I85" i="36"/>
  <c r="H85" i="36"/>
  <c r="G85" i="36"/>
  <c r="F85" i="36"/>
  <c r="E85" i="36"/>
  <c r="I82" i="36"/>
  <c r="H82" i="36"/>
  <c r="G82" i="36"/>
  <c r="F82" i="36"/>
  <c r="E82" i="36"/>
  <c r="I79" i="36"/>
  <c r="H79" i="36"/>
  <c r="G79" i="36"/>
  <c r="F79" i="36"/>
  <c r="E79" i="36"/>
  <c r="I76" i="36"/>
  <c r="H76" i="36"/>
  <c r="G76" i="36"/>
  <c r="F76" i="36"/>
  <c r="E76" i="36"/>
  <c r="I73" i="36"/>
  <c r="H73" i="36"/>
  <c r="G73" i="36"/>
  <c r="F73" i="36"/>
  <c r="E73" i="36"/>
  <c r="I70" i="36"/>
  <c r="H70" i="36"/>
  <c r="G70" i="36"/>
  <c r="F70" i="36"/>
  <c r="E70" i="36"/>
  <c r="I67" i="36"/>
  <c r="H67" i="36"/>
  <c r="G67" i="36"/>
  <c r="F67" i="36"/>
  <c r="E67" i="36"/>
  <c r="I64" i="36"/>
  <c r="H64" i="36"/>
  <c r="G64" i="36"/>
  <c r="F64" i="36"/>
  <c r="E64" i="36"/>
  <c r="I61" i="36"/>
  <c r="H61" i="36"/>
  <c r="G61" i="36"/>
  <c r="F61" i="36"/>
  <c r="E61" i="36"/>
  <c r="I58" i="36"/>
  <c r="H58" i="36"/>
  <c r="G58" i="36"/>
  <c r="F58" i="36"/>
  <c r="E58" i="36"/>
  <c r="I55" i="36"/>
  <c r="H55" i="36"/>
  <c r="G55" i="36"/>
  <c r="F55" i="36"/>
  <c r="E55" i="36"/>
  <c r="I52" i="36"/>
  <c r="H52" i="36"/>
  <c r="G52" i="36"/>
  <c r="F52" i="36"/>
  <c r="E52" i="36"/>
  <c r="I49" i="36"/>
  <c r="H49" i="36"/>
  <c r="G49" i="36"/>
  <c r="F49" i="36"/>
  <c r="E49" i="36"/>
  <c r="I46" i="36"/>
  <c r="H46" i="36"/>
  <c r="G46" i="36"/>
  <c r="F46" i="36"/>
  <c r="E46" i="36"/>
  <c r="I43" i="36"/>
  <c r="H43" i="36"/>
  <c r="G43" i="36"/>
  <c r="F43" i="36"/>
  <c r="E43" i="36"/>
  <c r="I40" i="36"/>
  <c r="H40" i="36"/>
  <c r="G40" i="36"/>
  <c r="F40" i="36"/>
  <c r="E40" i="36"/>
  <c r="I37" i="36"/>
  <c r="H37" i="36"/>
  <c r="G37" i="36"/>
  <c r="F37" i="36"/>
  <c r="E37" i="36"/>
  <c r="I34" i="36"/>
  <c r="H34" i="36"/>
  <c r="G34" i="36"/>
  <c r="F34" i="36"/>
  <c r="E34" i="36"/>
  <c r="I31" i="36"/>
  <c r="H31" i="36"/>
  <c r="G31" i="36"/>
  <c r="F31" i="36"/>
  <c r="E31" i="36"/>
  <c r="I28" i="36"/>
  <c r="H28" i="36"/>
  <c r="G28" i="36"/>
  <c r="F28" i="36"/>
  <c r="E28" i="36"/>
  <c r="I25" i="36"/>
  <c r="H25" i="36"/>
  <c r="G25" i="36"/>
  <c r="F25" i="36"/>
  <c r="E25" i="36"/>
  <c r="I22" i="36"/>
  <c r="H22" i="36"/>
  <c r="G22" i="36"/>
  <c r="F22" i="36"/>
  <c r="E22" i="36"/>
  <c r="I19" i="36"/>
  <c r="H19" i="36"/>
  <c r="G19" i="36"/>
  <c r="F19" i="36"/>
  <c r="E19" i="36"/>
  <c r="I16" i="36"/>
  <c r="H16" i="36"/>
  <c r="G16" i="36"/>
  <c r="F16" i="36"/>
  <c r="E16" i="36"/>
  <c r="I13" i="36"/>
  <c r="H13" i="36"/>
  <c r="G13" i="36"/>
  <c r="F13" i="36"/>
  <c r="E13" i="36"/>
  <c r="I10" i="36"/>
  <c r="H10" i="36"/>
  <c r="G10" i="36"/>
  <c r="F10" i="36"/>
  <c r="E10" i="36"/>
  <c r="I7" i="36"/>
  <c r="H7" i="36"/>
  <c r="G7" i="36"/>
  <c r="F7" i="36"/>
  <c r="E7" i="36"/>
  <c r="I136" i="35"/>
  <c r="H136" i="35"/>
  <c r="G136" i="35"/>
  <c r="F136" i="35"/>
  <c r="E136" i="35"/>
  <c r="I133" i="35"/>
  <c r="H133" i="35"/>
  <c r="G133" i="35"/>
  <c r="F133" i="35"/>
  <c r="E133" i="35"/>
  <c r="I130" i="35"/>
  <c r="H130" i="35"/>
  <c r="G130" i="35"/>
  <c r="F130" i="35"/>
  <c r="E130" i="35"/>
  <c r="I127" i="35"/>
  <c r="H127" i="35"/>
  <c r="G127" i="35"/>
  <c r="F127" i="35"/>
  <c r="E127" i="35"/>
  <c r="I124" i="35"/>
  <c r="H124" i="35"/>
  <c r="G124" i="35"/>
  <c r="F124" i="35"/>
  <c r="E124" i="35"/>
  <c r="I121" i="35"/>
  <c r="H121" i="35"/>
  <c r="G121" i="35"/>
  <c r="F121" i="35"/>
  <c r="E121" i="35"/>
  <c r="I118" i="35"/>
  <c r="H118" i="35"/>
  <c r="G118" i="35"/>
  <c r="F118" i="35"/>
  <c r="E118" i="35"/>
  <c r="I115" i="35"/>
  <c r="H115" i="35"/>
  <c r="G115" i="35"/>
  <c r="F115" i="35"/>
  <c r="E115" i="35"/>
  <c r="I112" i="35"/>
  <c r="H112" i="35"/>
  <c r="G112" i="35"/>
  <c r="F112" i="35"/>
  <c r="E112" i="35"/>
  <c r="I109" i="35"/>
  <c r="H109" i="35"/>
  <c r="G109" i="35"/>
  <c r="F109" i="35"/>
  <c r="E109" i="35"/>
  <c r="I106" i="35"/>
  <c r="H106" i="35"/>
  <c r="G106" i="35"/>
  <c r="F106" i="35"/>
  <c r="E106" i="35"/>
  <c r="I103" i="35"/>
  <c r="H103" i="35"/>
  <c r="G103" i="35"/>
  <c r="F103" i="35"/>
  <c r="E103" i="35"/>
  <c r="I100" i="35"/>
  <c r="H100" i="35"/>
  <c r="G100" i="35"/>
  <c r="F100" i="35"/>
  <c r="E100" i="35"/>
  <c r="I97" i="35"/>
  <c r="H97" i="35"/>
  <c r="G97" i="35"/>
  <c r="F97" i="35"/>
  <c r="E97" i="35"/>
  <c r="I94" i="35"/>
  <c r="H94" i="35"/>
  <c r="G94" i="35"/>
  <c r="F94" i="35"/>
  <c r="E94" i="35"/>
  <c r="I91" i="35"/>
  <c r="H91" i="35"/>
  <c r="G91" i="35"/>
  <c r="F91" i="35"/>
  <c r="E91" i="35"/>
  <c r="I88" i="35"/>
  <c r="H88" i="35"/>
  <c r="G88" i="35"/>
  <c r="F88" i="35"/>
  <c r="E88" i="35"/>
  <c r="I85" i="35"/>
  <c r="H85" i="35"/>
  <c r="G85" i="35"/>
  <c r="F85" i="35"/>
  <c r="E85" i="35"/>
  <c r="I82" i="35"/>
  <c r="H82" i="35"/>
  <c r="G82" i="35"/>
  <c r="F82" i="35"/>
  <c r="E82" i="35"/>
  <c r="I79" i="35"/>
  <c r="H79" i="35"/>
  <c r="G79" i="35"/>
  <c r="F79" i="35"/>
  <c r="E79" i="35"/>
  <c r="I76" i="35"/>
  <c r="H76" i="35"/>
  <c r="G76" i="35"/>
  <c r="F76" i="35"/>
  <c r="E76" i="35"/>
  <c r="I73" i="35"/>
  <c r="H73" i="35"/>
  <c r="G73" i="35"/>
  <c r="F73" i="35"/>
  <c r="E73" i="35"/>
  <c r="I70" i="35"/>
  <c r="H70" i="35"/>
  <c r="G70" i="35"/>
  <c r="F70" i="35"/>
  <c r="E70" i="35"/>
  <c r="I67" i="35"/>
  <c r="H67" i="35"/>
  <c r="G67" i="35"/>
  <c r="F67" i="35"/>
  <c r="E67" i="35"/>
  <c r="I64" i="35"/>
  <c r="H64" i="35"/>
  <c r="G64" i="35"/>
  <c r="F64" i="35"/>
  <c r="E64" i="35"/>
  <c r="I61" i="35"/>
  <c r="H61" i="35"/>
  <c r="G61" i="35"/>
  <c r="F61" i="35"/>
  <c r="E61" i="35"/>
  <c r="I58" i="35"/>
  <c r="H58" i="35"/>
  <c r="G58" i="35"/>
  <c r="F58" i="35"/>
  <c r="E58" i="35"/>
  <c r="I55" i="35"/>
  <c r="H55" i="35"/>
  <c r="G55" i="35"/>
  <c r="F55" i="35"/>
  <c r="E55" i="35"/>
  <c r="I52" i="35"/>
  <c r="H52" i="35"/>
  <c r="G52" i="35"/>
  <c r="F52" i="35"/>
  <c r="E52" i="35"/>
  <c r="I49" i="35"/>
  <c r="H49" i="35"/>
  <c r="G49" i="35"/>
  <c r="F49" i="35"/>
  <c r="E49" i="35"/>
  <c r="I46" i="35"/>
  <c r="H46" i="35"/>
  <c r="G46" i="35"/>
  <c r="F46" i="35"/>
  <c r="E46" i="35"/>
  <c r="I43" i="35"/>
  <c r="H43" i="35"/>
  <c r="G43" i="35"/>
  <c r="F43" i="35"/>
  <c r="E43" i="35"/>
  <c r="I40" i="35"/>
  <c r="H40" i="35"/>
  <c r="G40" i="35"/>
  <c r="F40" i="35"/>
  <c r="E40" i="35"/>
  <c r="I37" i="35"/>
  <c r="H37" i="35"/>
  <c r="G37" i="35"/>
  <c r="F37" i="35"/>
  <c r="E37" i="35"/>
  <c r="I34" i="35"/>
  <c r="H34" i="35"/>
  <c r="G34" i="35"/>
  <c r="F34" i="35"/>
  <c r="E34" i="35"/>
  <c r="I31" i="35"/>
  <c r="H31" i="35"/>
  <c r="G31" i="35"/>
  <c r="F31" i="35"/>
  <c r="E31" i="35"/>
  <c r="I28" i="35"/>
  <c r="H28" i="35"/>
  <c r="G28" i="35"/>
  <c r="F28" i="35"/>
  <c r="E28" i="35"/>
  <c r="I25" i="35"/>
  <c r="H25" i="35"/>
  <c r="G25" i="35"/>
  <c r="F25" i="35"/>
  <c r="E25" i="35"/>
  <c r="I22" i="35"/>
  <c r="H22" i="35"/>
  <c r="G22" i="35"/>
  <c r="F22" i="35"/>
  <c r="E22" i="35"/>
  <c r="I19" i="35"/>
  <c r="H19" i="35"/>
  <c r="G19" i="35"/>
  <c r="F19" i="35"/>
  <c r="E19" i="35"/>
  <c r="I16" i="35"/>
  <c r="H16" i="35"/>
  <c r="G16" i="35"/>
  <c r="F16" i="35"/>
  <c r="E16" i="35"/>
  <c r="I13" i="35"/>
  <c r="H13" i="35"/>
  <c r="G13" i="35"/>
  <c r="F13" i="35"/>
  <c r="E13" i="35"/>
  <c r="I10" i="35"/>
  <c r="H10" i="35"/>
  <c r="G10" i="35"/>
  <c r="F10" i="35"/>
  <c r="E10" i="35"/>
  <c r="I7" i="35"/>
  <c r="G7" i="35"/>
  <c r="E7" i="35"/>
  <c r="I136" i="34"/>
  <c r="H136" i="34"/>
  <c r="G136" i="34"/>
  <c r="F136" i="34"/>
  <c r="E136" i="34"/>
  <c r="I133" i="34"/>
  <c r="H133" i="34"/>
  <c r="G133" i="34"/>
  <c r="F133" i="34"/>
  <c r="E133" i="34"/>
  <c r="I130" i="34"/>
  <c r="H130" i="34"/>
  <c r="G130" i="34"/>
  <c r="F130" i="34"/>
  <c r="E130" i="34"/>
  <c r="I127" i="34"/>
  <c r="H127" i="34"/>
  <c r="G127" i="34"/>
  <c r="F127" i="34"/>
  <c r="E127" i="34"/>
  <c r="I124" i="34"/>
  <c r="H124" i="34"/>
  <c r="G124" i="34"/>
  <c r="F124" i="34"/>
  <c r="E124" i="34"/>
  <c r="I121" i="34"/>
  <c r="H121" i="34"/>
  <c r="G121" i="34"/>
  <c r="F121" i="34"/>
  <c r="E121" i="34"/>
  <c r="I118" i="34"/>
  <c r="H118" i="34"/>
  <c r="G118" i="34"/>
  <c r="F118" i="34"/>
  <c r="E118" i="34"/>
  <c r="I115" i="34"/>
  <c r="H115" i="34"/>
  <c r="G115" i="34"/>
  <c r="F115" i="34"/>
  <c r="E115" i="34"/>
  <c r="I112" i="34"/>
  <c r="H112" i="34"/>
  <c r="G112" i="34"/>
  <c r="F112" i="34"/>
  <c r="E112" i="34"/>
  <c r="I109" i="34"/>
  <c r="H109" i="34"/>
  <c r="G109" i="34"/>
  <c r="F109" i="34"/>
  <c r="E109" i="34"/>
  <c r="I106" i="34"/>
  <c r="H106" i="34"/>
  <c r="G106" i="34"/>
  <c r="F106" i="34"/>
  <c r="E106" i="34"/>
  <c r="I103" i="34"/>
  <c r="H103" i="34"/>
  <c r="G103" i="34"/>
  <c r="F103" i="34"/>
  <c r="E103" i="34"/>
  <c r="I100" i="34"/>
  <c r="H100" i="34"/>
  <c r="G100" i="34"/>
  <c r="F100" i="34"/>
  <c r="E100" i="34"/>
  <c r="I97" i="34"/>
  <c r="H97" i="34"/>
  <c r="G97" i="34"/>
  <c r="F97" i="34"/>
  <c r="E97" i="34"/>
  <c r="I94" i="34"/>
  <c r="H94" i="34"/>
  <c r="G94" i="34"/>
  <c r="F94" i="34"/>
  <c r="E94" i="34"/>
  <c r="I91" i="34"/>
  <c r="H91" i="34"/>
  <c r="G91" i="34"/>
  <c r="F91" i="34"/>
  <c r="E91" i="34"/>
  <c r="I88" i="34"/>
  <c r="H88" i="34"/>
  <c r="G88" i="34"/>
  <c r="F88" i="34"/>
  <c r="E88" i="34"/>
  <c r="I85" i="34"/>
  <c r="H85" i="34"/>
  <c r="G85" i="34"/>
  <c r="F85" i="34"/>
  <c r="E85" i="34"/>
  <c r="I82" i="34"/>
  <c r="H82" i="34"/>
  <c r="G82" i="34"/>
  <c r="F82" i="34"/>
  <c r="E82" i="34"/>
  <c r="I79" i="34"/>
  <c r="H79" i="34"/>
  <c r="G79" i="34"/>
  <c r="F79" i="34"/>
  <c r="E79" i="34"/>
  <c r="I76" i="34"/>
  <c r="H76" i="34"/>
  <c r="G76" i="34"/>
  <c r="F76" i="34"/>
  <c r="E76" i="34"/>
  <c r="I73" i="34"/>
  <c r="H73" i="34"/>
  <c r="G73" i="34"/>
  <c r="F73" i="34"/>
  <c r="E73" i="34"/>
  <c r="I70" i="34"/>
  <c r="H70" i="34"/>
  <c r="G70" i="34"/>
  <c r="F70" i="34"/>
  <c r="E70" i="34"/>
  <c r="I67" i="34"/>
  <c r="H67" i="34"/>
  <c r="G67" i="34"/>
  <c r="F67" i="34"/>
  <c r="E67" i="34"/>
  <c r="I64" i="34"/>
  <c r="H64" i="34"/>
  <c r="G64" i="34"/>
  <c r="F64" i="34"/>
  <c r="E64" i="34"/>
  <c r="I61" i="34"/>
  <c r="H61" i="34"/>
  <c r="G61" i="34"/>
  <c r="F61" i="34"/>
  <c r="E61" i="34"/>
  <c r="I58" i="34"/>
  <c r="H58" i="34"/>
  <c r="G58" i="34"/>
  <c r="F58" i="34"/>
  <c r="E58" i="34"/>
  <c r="I55" i="34"/>
  <c r="H55" i="34"/>
  <c r="G55" i="34"/>
  <c r="F55" i="34"/>
  <c r="E55" i="34"/>
  <c r="I52" i="34"/>
  <c r="H52" i="34"/>
  <c r="G52" i="34"/>
  <c r="F52" i="34"/>
  <c r="E52" i="34"/>
  <c r="I49" i="34"/>
  <c r="H49" i="34"/>
  <c r="G49" i="34"/>
  <c r="F49" i="34"/>
  <c r="E49" i="34"/>
  <c r="I46" i="34"/>
  <c r="H46" i="34"/>
  <c r="G46" i="34"/>
  <c r="F46" i="34"/>
  <c r="E46" i="34"/>
  <c r="I43" i="34"/>
  <c r="H43" i="34"/>
  <c r="G43" i="34"/>
  <c r="F43" i="34"/>
  <c r="E43" i="34"/>
  <c r="I40" i="34"/>
  <c r="H40" i="34"/>
  <c r="G40" i="34"/>
  <c r="F40" i="34"/>
  <c r="E40" i="34"/>
  <c r="I37" i="34"/>
  <c r="H37" i="34"/>
  <c r="G37" i="34"/>
  <c r="F37" i="34"/>
  <c r="E37" i="34"/>
  <c r="I34" i="34"/>
  <c r="H34" i="34"/>
  <c r="G34" i="34"/>
  <c r="F34" i="34"/>
  <c r="E34" i="34"/>
  <c r="I31" i="34"/>
  <c r="H31" i="34"/>
  <c r="G31" i="34"/>
  <c r="F31" i="34"/>
  <c r="E31" i="34"/>
  <c r="I28" i="34"/>
  <c r="H28" i="34"/>
  <c r="G28" i="34"/>
  <c r="F28" i="34"/>
  <c r="E28" i="34"/>
  <c r="I25" i="34"/>
  <c r="H25" i="34"/>
  <c r="G25" i="34"/>
  <c r="F25" i="34"/>
  <c r="E25" i="34"/>
  <c r="I22" i="34"/>
  <c r="H22" i="34"/>
  <c r="G22" i="34"/>
  <c r="F22" i="34"/>
  <c r="E22" i="34"/>
  <c r="I19" i="34"/>
  <c r="H19" i="34"/>
  <c r="G19" i="34"/>
  <c r="F19" i="34"/>
  <c r="E19" i="34"/>
  <c r="I16" i="34"/>
  <c r="H16" i="34"/>
  <c r="G16" i="34"/>
  <c r="F16" i="34"/>
  <c r="E16" i="34"/>
  <c r="I13" i="34"/>
  <c r="H13" i="34"/>
  <c r="G13" i="34"/>
  <c r="F13" i="34"/>
  <c r="E13" i="34"/>
  <c r="I10" i="34"/>
  <c r="H10" i="34"/>
  <c r="G10" i="34"/>
  <c r="F10" i="34"/>
  <c r="E10" i="34"/>
  <c r="I7" i="34"/>
  <c r="H7" i="34"/>
  <c r="G7" i="34"/>
  <c r="F7" i="34"/>
  <c r="E7" i="34"/>
  <c r="I136" i="33"/>
  <c r="H136" i="33"/>
  <c r="G136" i="33"/>
  <c r="F136" i="33"/>
  <c r="E136" i="33"/>
  <c r="I133" i="33"/>
  <c r="H133" i="33"/>
  <c r="G133" i="33"/>
  <c r="F133" i="33"/>
  <c r="E133" i="33"/>
  <c r="I130" i="33"/>
  <c r="H130" i="33"/>
  <c r="G130" i="33"/>
  <c r="F130" i="33"/>
  <c r="E130" i="33"/>
  <c r="I127" i="33"/>
  <c r="H127" i="33"/>
  <c r="G127" i="33"/>
  <c r="F127" i="33"/>
  <c r="E127" i="33"/>
  <c r="I124" i="33"/>
  <c r="H124" i="33"/>
  <c r="G124" i="33"/>
  <c r="F124" i="33"/>
  <c r="E124" i="33"/>
  <c r="I121" i="33"/>
  <c r="H121" i="33"/>
  <c r="G121" i="33"/>
  <c r="F121" i="33"/>
  <c r="E121" i="33"/>
  <c r="I118" i="33"/>
  <c r="H118" i="33"/>
  <c r="G118" i="33"/>
  <c r="F118" i="33"/>
  <c r="E118" i="33"/>
  <c r="I115" i="33"/>
  <c r="H115" i="33"/>
  <c r="G115" i="33"/>
  <c r="F115" i="33"/>
  <c r="E115" i="33"/>
  <c r="I112" i="33"/>
  <c r="H112" i="33"/>
  <c r="G112" i="33"/>
  <c r="F112" i="33"/>
  <c r="E112" i="33"/>
  <c r="I109" i="33"/>
  <c r="H109" i="33"/>
  <c r="G109" i="33"/>
  <c r="F109" i="33"/>
  <c r="E109" i="33"/>
  <c r="I106" i="33"/>
  <c r="H106" i="33"/>
  <c r="G106" i="33"/>
  <c r="F106" i="33"/>
  <c r="E106" i="33"/>
  <c r="I103" i="33"/>
  <c r="H103" i="33"/>
  <c r="G103" i="33"/>
  <c r="F103" i="33"/>
  <c r="E103" i="33"/>
  <c r="I100" i="33"/>
  <c r="H100" i="33"/>
  <c r="G100" i="33"/>
  <c r="F100" i="33"/>
  <c r="E100" i="33"/>
  <c r="I97" i="33"/>
  <c r="H97" i="33"/>
  <c r="G97" i="33"/>
  <c r="F97" i="33"/>
  <c r="E97" i="33"/>
  <c r="I94" i="33"/>
  <c r="H94" i="33"/>
  <c r="G94" i="33"/>
  <c r="F94" i="33"/>
  <c r="E94" i="33"/>
  <c r="I91" i="33"/>
  <c r="H91" i="33"/>
  <c r="G91" i="33"/>
  <c r="F91" i="33"/>
  <c r="E91" i="33"/>
  <c r="I88" i="33"/>
  <c r="H88" i="33"/>
  <c r="G88" i="33"/>
  <c r="F88" i="33"/>
  <c r="E88" i="33"/>
  <c r="I85" i="33"/>
  <c r="H85" i="33"/>
  <c r="G85" i="33"/>
  <c r="F85" i="33"/>
  <c r="E85" i="33"/>
  <c r="I82" i="33"/>
  <c r="H82" i="33"/>
  <c r="G82" i="33"/>
  <c r="F82" i="33"/>
  <c r="E82" i="33"/>
  <c r="I79" i="33"/>
  <c r="H79" i="33"/>
  <c r="G79" i="33"/>
  <c r="F79" i="33"/>
  <c r="E79" i="33"/>
  <c r="I76" i="33"/>
  <c r="H76" i="33"/>
  <c r="G76" i="33"/>
  <c r="F76" i="33"/>
  <c r="E76" i="33"/>
  <c r="I73" i="33"/>
  <c r="H73" i="33"/>
  <c r="G73" i="33"/>
  <c r="F73" i="33"/>
  <c r="E73" i="33"/>
  <c r="I70" i="33"/>
  <c r="H70" i="33"/>
  <c r="G70" i="33"/>
  <c r="F70" i="33"/>
  <c r="E70" i="33"/>
  <c r="I67" i="33"/>
  <c r="H67" i="33"/>
  <c r="G67" i="33"/>
  <c r="F67" i="33"/>
  <c r="E67" i="33"/>
  <c r="I64" i="33"/>
  <c r="H64" i="33"/>
  <c r="G64" i="33"/>
  <c r="F64" i="33"/>
  <c r="E64" i="33"/>
  <c r="I61" i="33"/>
  <c r="H61" i="33"/>
  <c r="G61" i="33"/>
  <c r="F61" i="33"/>
  <c r="E61" i="33"/>
  <c r="I58" i="33"/>
  <c r="H58" i="33"/>
  <c r="G58" i="33"/>
  <c r="F58" i="33"/>
  <c r="E58" i="33"/>
  <c r="I55" i="33"/>
  <c r="H55" i="33"/>
  <c r="G55" i="33"/>
  <c r="F55" i="33"/>
  <c r="E55" i="33"/>
  <c r="I52" i="33"/>
  <c r="H52" i="33"/>
  <c r="G52" i="33"/>
  <c r="F52" i="33"/>
  <c r="E52" i="33"/>
  <c r="I49" i="33"/>
  <c r="H49" i="33"/>
  <c r="G49" i="33"/>
  <c r="F49" i="33"/>
  <c r="E49" i="33"/>
  <c r="I46" i="33"/>
  <c r="H46" i="33"/>
  <c r="G46" i="33"/>
  <c r="F46" i="33"/>
  <c r="E46" i="33"/>
  <c r="I43" i="33"/>
  <c r="H43" i="33"/>
  <c r="G43" i="33"/>
  <c r="F43" i="33"/>
  <c r="E43" i="33"/>
  <c r="I40" i="33"/>
  <c r="H40" i="33"/>
  <c r="G40" i="33"/>
  <c r="F40" i="33"/>
  <c r="E40" i="33"/>
  <c r="I37" i="33"/>
  <c r="H37" i="33"/>
  <c r="G37" i="33"/>
  <c r="F37" i="33"/>
  <c r="E37" i="33"/>
  <c r="I34" i="33"/>
  <c r="H34" i="33"/>
  <c r="G34" i="33"/>
  <c r="F34" i="33"/>
  <c r="E34" i="33"/>
  <c r="I31" i="33"/>
  <c r="H31" i="33"/>
  <c r="G31" i="33"/>
  <c r="F31" i="33"/>
  <c r="E31" i="33"/>
  <c r="I28" i="33"/>
  <c r="H28" i="33"/>
  <c r="G28" i="33"/>
  <c r="F28" i="33"/>
  <c r="E28" i="33"/>
  <c r="I25" i="33"/>
  <c r="H25" i="33"/>
  <c r="G25" i="33"/>
  <c r="F25" i="33"/>
  <c r="E25" i="33"/>
  <c r="I22" i="33"/>
  <c r="H22" i="33"/>
  <c r="G22" i="33"/>
  <c r="F22" i="33"/>
  <c r="E22" i="33"/>
  <c r="I19" i="33"/>
  <c r="H19" i="33"/>
  <c r="G19" i="33"/>
  <c r="F19" i="33"/>
  <c r="E19" i="33"/>
  <c r="I16" i="33"/>
  <c r="H16" i="33"/>
  <c r="G16" i="33"/>
  <c r="F16" i="33"/>
  <c r="E16" i="33"/>
  <c r="I13" i="33"/>
  <c r="H13" i="33"/>
  <c r="G13" i="33"/>
  <c r="F13" i="33"/>
  <c r="E13" i="33"/>
  <c r="I10" i="33"/>
  <c r="H10" i="33"/>
  <c r="G10" i="33"/>
  <c r="F10" i="33"/>
  <c r="E10" i="33"/>
  <c r="I7" i="33"/>
  <c r="H7" i="33"/>
  <c r="G7" i="33"/>
  <c r="F7" i="33"/>
  <c r="E7" i="33"/>
  <c r="I179" i="32"/>
  <c r="H179" i="32"/>
  <c r="G179" i="32"/>
  <c r="F179" i="32"/>
  <c r="E179" i="32"/>
  <c r="I175" i="32"/>
  <c r="H175" i="32"/>
  <c r="G175" i="32"/>
  <c r="F175" i="32"/>
  <c r="E175" i="32"/>
  <c r="I171" i="32"/>
  <c r="H171" i="32"/>
  <c r="G171" i="32"/>
  <c r="F171" i="32"/>
  <c r="E171" i="32"/>
  <c r="I167" i="32"/>
  <c r="H167" i="32"/>
  <c r="G167" i="32"/>
  <c r="F167" i="32"/>
  <c r="E167" i="32"/>
  <c r="I163" i="32"/>
  <c r="H163" i="32"/>
  <c r="G163" i="32"/>
  <c r="F163" i="32"/>
  <c r="E163" i="32"/>
  <c r="I159" i="32"/>
  <c r="H159" i="32"/>
  <c r="G159" i="32"/>
  <c r="F159" i="32"/>
  <c r="E159" i="32"/>
  <c r="I155" i="32"/>
  <c r="H155" i="32"/>
  <c r="G155" i="32"/>
  <c r="F155" i="32"/>
  <c r="E155" i="32"/>
  <c r="I151" i="32"/>
  <c r="H151" i="32"/>
  <c r="G151" i="32"/>
  <c r="F151" i="32"/>
  <c r="E151" i="32"/>
  <c r="I147" i="32"/>
  <c r="H147" i="32"/>
  <c r="G147" i="32"/>
  <c r="F147" i="32"/>
  <c r="E147" i="32"/>
  <c r="I143" i="32"/>
  <c r="H143" i="32"/>
  <c r="G143" i="32"/>
  <c r="F143" i="32"/>
  <c r="E143" i="32"/>
  <c r="I139" i="32"/>
  <c r="H139" i="32"/>
  <c r="G139" i="32"/>
  <c r="F139" i="32"/>
  <c r="E139" i="32"/>
  <c r="I135" i="32"/>
  <c r="H135" i="32"/>
  <c r="G135" i="32"/>
  <c r="F135" i="32"/>
  <c r="E135" i="32"/>
  <c r="I131" i="32"/>
  <c r="H131" i="32"/>
  <c r="G131" i="32"/>
  <c r="F131" i="32"/>
  <c r="E131" i="32"/>
  <c r="I127" i="32"/>
  <c r="H127" i="32"/>
  <c r="G127" i="32"/>
  <c r="F127" i="32"/>
  <c r="E127" i="32"/>
  <c r="I123" i="32"/>
  <c r="H123" i="32"/>
  <c r="G123" i="32"/>
  <c r="F123" i="32"/>
  <c r="E123" i="32"/>
  <c r="I119" i="32"/>
  <c r="H119" i="32"/>
  <c r="G119" i="32"/>
  <c r="F119" i="32"/>
  <c r="E119" i="32"/>
  <c r="I115" i="32"/>
  <c r="H115" i="32"/>
  <c r="G115" i="32"/>
  <c r="F115" i="32"/>
  <c r="E115" i="32"/>
  <c r="I111" i="32"/>
  <c r="H111" i="32"/>
  <c r="G111" i="32"/>
  <c r="F111" i="32"/>
  <c r="E111" i="32"/>
  <c r="I107" i="32"/>
  <c r="H107" i="32"/>
  <c r="G107" i="32"/>
  <c r="F107" i="32"/>
  <c r="E107" i="32"/>
  <c r="I103" i="32"/>
  <c r="H103" i="32"/>
  <c r="G103" i="32"/>
  <c r="F103" i="32"/>
  <c r="E103" i="32"/>
  <c r="I99" i="32"/>
  <c r="H99" i="32"/>
  <c r="G99" i="32"/>
  <c r="F99" i="32"/>
  <c r="E99" i="32"/>
  <c r="I95" i="32"/>
  <c r="H95" i="32"/>
  <c r="G95" i="32"/>
  <c r="F95" i="32"/>
  <c r="E95" i="32"/>
  <c r="I91" i="32"/>
  <c r="H91" i="32"/>
  <c r="G91" i="32"/>
  <c r="F91" i="32"/>
  <c r="E91" i="32"/>
  <c r="I87" i="32"/>
  <c r="H87" i="32"/>
  <c r="G87" i="32"/>
  <c r="F87" i="32"/>
  <c r="E87" i="32"/>
  <c r="I83" i="32"/>
  <c r="H83" i="32"/>
  <c r="G83" i="32"/>
  <c r="F83" i="32"/>
  <c r="E83" i="32"/>
  <c r="I79" i="32"/>
  <c r="H79" i="32"/>
  <c r="G79" i="32"/>
  <c r="F79" i="32"/>
  <c r="E79" i="32"/>
  <c r="I75" i="32"/>
  <c r="H75" i="32"/>
  <c r="G75" i="32"/>
  <c r="F75" i="32"/>
  <c r="E75" i="32"/>
  <c r="I71" i="32"/>
  <c r="H71" i="32"/>
  <c r="G71" i="32"/>
  <c r="F71" i="32"/>
  <c r="E71" i="32"/>
  <c r="I67" i="32"/>
  <c r="H67" i="32"/>
  <c r="G67" i="32"/>
  <c r="F67" i="32"/>
  <c r="E67" i="32"/>
  <c r="I63" i="32"/>
  <c r="H63" i="32"/>
  <c r="G63" i="32"/>
  <c r="F63" i="32"/>
  <c r="E63" i="32"/>
  <c r="I59" i="32"/>
  <c r="H59" i="32"/>
  <c r="G59" i="32"/>
  <c r="F59" i="32"/>
  <c r="E59" i="32"/>
  <c r="I55" i="32"/>
  <c r="H55" i="32"/>
  <c r="G55" i="32"/>
  <c r="F55" i="32"/>
  <c r="E55" i="32"/>
  <c r="I51" i="32"/>
  <c r="H51" i="32"/>
  <c r="G51" i="32"/>
  <c r="F51" i="32"/>
  <c r="E51" i="32"/>
  <c r="I47" i="32"/>
  <c r="H47" i="32"/>
  <c r="G47" i="32"/>
  <c r="F47" i="32"/>
  <c r="E47" i="32"/>
  <c r="I43" i="32"/>
  <c r="H43" i="32"/>
  <c r="G43" i="32"/>
  <c r="F43" i="32"/>
  <c r="E43" i="32"/>
  <c r="I39" i="32"/>
  <c r="H39" i="32"/>
  <c r="G39" i="32"/>
  <c r="F39" i="32"/>
  <c r="E39" i="32"/>
  <c r="I35" i="32"/>
  <c r="H35" i="32"/>
  <c r="G35" i="32"/>
  <c r="F35" i="32"/>
  <c r="E35" i="32"/>
  <c r="I31" i="32"/>
  <c r="H31" i="32"/>
  <c r="G31" i="32"/>
  <c r="F31" i="32"/>
  <c r="E31" i="32"/>
  <c r="I27" i="32"/>
  <c r="H27" i="32"/>
  <c r="G27" i="32"/>
  <c r="F27" i="32"/>
  <c r="E27" i="32"/>
  <c r="I23" i="32"/>
  <c r="H23" i="32"/>
  <c r="G23" i="32"/>
  <c r="F23" i="32"/>
  <c r="E23" i="32"/>
  <c r="I19" i="32"/>
  <c r="H19" i="32"/>
  <c r="G19" i="32"/>
  <c r="F19" i="32"/>
  <c r="E19" i="32"/>
  <c r="I15" i="32"/>
  <c r="H15" i="32"/>
  <c r="G15" i="32"/>
  <c r="F15" i="32"/>
  <c r="E15" i="32"/>
  <c r="I11" i="32"/>
  <c r="H11" i="32"/>
  <c r="G11" i="32"/>
  <c r="F11" i="32"/>
  <c r="E11" i="32"/>
  <c r="I7" i="32"/>
  <c r="H7" i="32"/>
  <c r="G7" i="32"/>
  <c r="F7" i="32"/>
  <c r="E7" i="32"/>
  <c r="I93" i="31"/>
  <c r="H93" i="31"/>
  <c r="G93" i="31"/>
  <c r="F93" i="31"/>
  <c r="E93" i="31"/>
  <c r="I91" i="31"/>
  <c r="H91" i="31"/>
  <c r="G91" i="31"/>
  <c r="F91" i="31"/>
  <c r="E91" i="31"/>
  <c r="I89" i="31"/>
  <c r="H89" i="31"/>
  <c r="G89" i="31"/>
  <c r="F89" i="31"/>
  <c r="E89" i="31"/>
  <c r="I87" i="31"/>
  <c r="H87" i="31"/>
  <c r="G87" i="31"/>
  <c r="F87" i="31"/>
  <c r="E87" i="31"/>
  <c r="I85" i="31"/>
  <c r="H85" i="31"/>
  <c r="G85" i="31"/>
  <c r="F85" i="31"/>
  <c r="E85" i="31"/>
  <c r="I83" i="31"/>
  <c r="H83" i="31"/>
  <c r="G83" i="31"/>
  <c r="F83" i="31"/>
  <c r="E83" i="31"/>
  <c r="I81" i="31"/>
  <c r="H81" i="31"/>
  <c r="G81" i="31"/>
  <c r="F81" i="31"/>
  <c r="E81" i="31"/>
  <c r="I79" i="31"/>
  <c r="H79" i="31"/>
  <c r="G79" i="31"/>
  <c r="F79" i="31"/>
  <c r="E79" i="31"/>
  <c r="I77" i="31"/>
  <c r="H77" i="31"/>
  <c r="G77" i="31"/>
  <c r="F77" i="31"/>
  <c r="E77" i="31"/>
  <c r="I75" i="31"/>
  <c r="H75" i="31"/>
  <c r="G75" i="31"/>
  <c r="F75" i="31"/>
  <c r="E75" i="31"/>
  <c r="I73" i="31"/>
  <c r="H73" i="31"/>
  <c r="G73" i="31"/>
  <c r="F73" i="31"/>
  <c r="E73" i="31"/>
  <c r="I71" i="31"/>
  <c r="H71" i="31"/>
  <c r="G71" i="31"/>
  <c r="F71" i="31"/>
  <c r="E71" i="31"/>
  <c r="I69" i="31"/>
  <c r="H69" i="31"/>
  <c r="G69" i="31"/>
  <c r="F69" i="31"/>
  <c r="E69" i="31"/>
  <c r="I67" i="31"/>
  <c r="H67" i="31"/>
  <c r="G67" i="31"/>
  <c r="F67" i="31"/>
  <c r="E67" i="31"/>
  <c r="I65" i="31"/>
  <c r="H65" i="31"/>
  <c r="G65" i="31"/>
  <c r="F65" i="31"/>
  <c r="E65" i="31"/>
  <c r="I63" i="31"/>
  <c r="H63" i="31"/>
  <c r="G63" i="31"/>
  <c r="F63" i="31"/>
  <c r="E63" i="31"/>
  <c r="I61" i="31"/>
  <c r="H61" i="31"/>
  <c r="G61" i="31"/>
  <c r="F61" i="31"/>
  <c r="E61" i="31"/>
  <c r="I59" i="31"/>
  <c r="H59" i="31"/>
  <c r="G59" i="31"/>
  <c r="F59" i="31"/>
  <c r="E59" i="31"/>
  <c r="I57" i="31"/>
  <c r="H57" i="31"/>
  <c r="G57" i="31"/>
  <c r="F57" i="31"/>
  <c r="E57" i="31"/>
  <c r="I55" i="31"/>
  <c r="H55" i="31"/>
  <c r="G55" i="31"/>
  <c r="F55" i="31"/>
  <c r="E55" i="31"/>
  <c r="I53" i="31"/>
  <c r="H53" i="31"/>
  <c r="G53" i="31"/>
  <c r="F53" i="31"/>
  <c r="E53" i="31"/>
  <c r="I51" i="31"/>
  <c r="H51" i="31"/>
  <c r="G51" i="31"/>
  <c r="F51" i="31"/>
  <c r="E51" i="31"/>
  <c r="I49" i="31"/>
  <c r="H49" i="31"/>
  <c r="G49" i="31"/>
  <c r="F49" i="31"/>
  <c r="E49" i="31"/>
  <c r="I47" i="31"/>
  <c r="H47" i="31"/>
  <c r="G47" i="31"/>
  <c r="F47" i="31"/>
  <c r="E47" i="31"/>
  <c r="I45" i="31"/>
  <c r="H45" i="31"/>
  <c r="G45" i="31"/>
  <c r="F45" i="31"/>
  <c r="E45" i="31"/>
  <c r="I43" i="31"/>
  <c r="H43" i="31"/>
  <c r="G43" i="31"/>
  <c r="F43" i="31"/>
  <c r="E43" i="31"/>
  <c r="I41" i="31"/>
  <c r="H41" i="31"/>
  <c r="G41" i="31"/>
  <c r="F41" i="31"/>
  <c r="E41" i="31"/>
  <c r="I39" i="31"/>
  <c r="H39" i="31"/>
  <c r="G39" i="31"/>
  <c r="F39" i="31"/>
  <c r="E39" i="31"/>
  <c r="I37" i="31"/>
  <c r="H37" i="31"/>
  <c r="G37" i="31"/>
  <c r="F37" i="31"/>
  <c r="E37" i="31"/>
  <c r="I35" i="31"/>
  <c r="H35" i="31"/>
  <c r="G35" i="31"/>
  <c r="F35" i="31"/>
  <c r="E35" i="31"/>
  <c r="I33" i="31"/>
  <c r="H33" i="31"/>
  <c r="G33" i="31"/>
  <c r="F33" i="31"/>
  <c r="E33" i="31"/>
  <c r="I31" i="31"/>
  <c r="H31" i="31"/>
  <c r="G31" i="31"/>
  <c r="F31" i="31"/>
  <c r="E31" i="31"/>
  <c r="I29" i="31"/>
  <c r="H29" i="31"/>
  <c r="G29" i="31"/>
  <c r="F29" i="31"/>
  <c r="E29" i="31"/>
  <c r="I27" i="31"/>
  <c r="H27" i="31"/>
  <c r="G27" i="31"/>
  <c r="F27" i="31"/>
  <c r="E27" i="31"/>
  <c r="I25" i="31"/>
  <c r="H25" i="31"/>
  <c r="G25" i="31"/>
  <c r="F25" i="31"/>
  <c r="E25" i="31"/>
  <c r="I23" i="31"/>
  <c r="H23" i="31"/>
  <c r="G23" i="31"/>
  <c r="F23" i="31"/>
  <c r="E23" i="31"/>
  <c r="I21" i="31"/>
  <c r="H21" i="31"/>
  <c r="G21" i="31"/>
  <c r="F21" i="31"/>
  <c r="E21" i="31"/>
  <c r="I19" i="31"/>
  <c r="H19" i="31"/>
  <c r="G19" i="31"/>
  <c r="F19" i="31"/>
  <c r="E19" i="31"/>
  <c r="I17" i="31"/>
  <c r="H17" i="31"/>
  <c r="G17" i="31"/>
  <c r="F17" i="31"/>
  <c r="E17" i="31"/>
  <c r="I15" i="31"/>
  <c r="H15" i="31"/>
  <c r="G15" i="31"/>
  <c r="F15" i="31"/>
  <c r="E15" i="31"/>
  <c r="I13" i="31"/>
  <c r="H13" i="31"/>
  <c r="G13" i="31"/>
  <c r="F13" i="31"/>
  <c r="E13" i="31"/>
  <c r="I11" i="31"/>
  <c r="H11" i="31"/>
  <c r="G11" i="31"/>
  <c r="F11" i="31"/>
  <c r="E11" i="31"/>
  <c r="I9" i="31"/>
  <c r="H9" i="31"/>
  <c r="G9" i="31"/>
  <c r="F9" i="31"/>
  <c r="E9" i="31"/>
  <c r="I7" i="31"/>
  <c r="H7" i="31"/>
  <c r="G7" i="31"/>
  <c r="F7" i="31"/>
  <c r="E7" i="31"/>
  <c r="I93" i="30"/>
  <c r="H93" i="30"/>
  <c r="G93" i="30"/>
  <c r="F93" i="30"/>
  <c r="E93" i="30"/>
  <c r="I91" i="30"/>
  <c r="H91" i="30"/>
  <c r="G91" i="30"/>
  <c r="F91" i="30"/>
  <c r="E91" i="30"/>
  <c r="I89" i="30"/>
  <c r="H89" i="30"/>
  <c r="G89" i="30"/>
  <c r="F89" i="30"/>
  <c r="E89" i="30"/>
  <c r="I87" i="30"/>
  <c r="H87" i="30"/>
  <c r="G87" i="30"/>
  <c r="F87" i="30"/>
  <c r="E87" i="30"/>
  <c r="I85" i="30"/>
  <c r="H85" i="30"/>
  <c r="G85" i="30"/>
  <c r="F85" i="30"/>
  <c r="E85" i="30"/>
  <c r="I83" i="30"/>
  <c r="H83" i="30"/>
  <c r="G83" i="30"/>
  <c r="F83" i="30"/>
  <c r="E83" i="30"/>
  <c r="I81" i="30"/>
  <c r="H81" i="30"/>
  <c r="G81" i="30"/>
  <c r="F81" i="30"/>
  <c r="E81" i="30"/>
  <c r="I79" i="30"/>
  <c r="H79" i="30"/>
  <c r="G79" i="30"/>
  <c r="F79" i="30"/>
  <c r="E79" i="30"/>
  <c r="I77" i="30"/>
  <c r="H77" i="30"/>
  <c r="G77" i="30"/>
  <c r="F77" i="30"/>
  <c r="E77" i="30"/>
  <c r="I75" i="30"/>
  <c r="H75" i="30"/>
  <c r="G75" i="30"/>
  <c r="F75" i="30"/>
  <c r="E75" i="30"/>
  <c r="I73" i="30"/>
  <c r="H73" i="30"/>
  <c r="G73" i="30"/>
  <c r="F73" i="30"/>
  <c r="E73" i="30"/>
  <c r="I71" i="30"/>
  <c r="H71" i="30"/>
  <c r="G71" i="30"/>
  <c r="F71" i="30"/>
  <c r="E71" i="30"/>
  <c r="I69" i="30"/>
  <c r="H69" i="30"/>
  <c r="G69" i="30"/>
  <c r="F69" i="30"/>
  <c r="E69" i="30"/>
  <c r="I67" i="30"/>
  <c r="H67" i="30"/>
  <c r="G67" i="30"/>
  <c r="F67" i="30"/>
  <c r="E67" i="30"/>
  <c r="I65" i="30"/>
  <c r="H65" i="30"/>
  <c r="G65" i="30"/>
  <c r="F65" i="30"/>
  <c r="E65" i="30"/>
  <c r="I63" i="30"/>
  <c r="H63" i="30"/>
  <c r="G63" i="30"/>
  <c r="F63" i="30"/>
  <c r="E63" i="30"/>
  <c r="I61" i="30"/>
  <c r="H61" i="30"/>
  <c r="G61" i="30"/>
  <c r="F61" i="30"/>
  <c r="E61" i="30"/>
  <c r="I59" i="30"/>
  <c r="H59" i="30"/>
  <c r="G59" i="30"/>
  <c r="F59" i="30"/>
  <c r="E59" i="30"/>
  <c r="I57" i="30"/>
  <c r="H57" i="30"/>
  <c r="G57" i="30"/>
  <c r="F57" i="30"/>
  <c r="E57" i="30"/>
  <c r="I55" i="30"/>
  <c r="H55" i="30"/>
  <c r="G55" i="30"/>
  <c r="F55" i="30"/>
  <c r="E55" i="30"/>
  <c r="I53" i="30"/>
  <c r="H53" i="30"/>
  <c r="G53" i="30"/>
  <c r="F53" i="30"/>
  <c r="E53" i="30"/>
  <c r="I51" i="30"/>
  <c r="H51" i="30"/>
  <c r="G51" i="30"/>
  <c r="F51" i="30"/>
  <c r="E51" i="30"/>
  <c r="I49" i="30"/>
  <c r="H49" i="30"/>
  <c r="G49" i="30"/>
  <c r="F49" i="30"/>
  <c r="E49" i="30"/>
  <c r="I47" i="30"/>
  <c r="H47" i="30"/>
  <c r="G47" i="30"/>
  <c r="F47" i="30"/>
  <c r="E47" i="30"/>
  <c r="I45" i="30"/>
  <c r="H45" i="30"/>
  <c r="G45" i="30"/>
  <c r="F45" i="30"/>
  <c r="E45" i="30"/>
  <c r="I43" i="30"/>
  <c r="H43" i="30"/>
  <c r="G43" i="30"/>
  <c r="F43" i="30"/>
  <c r="E43" i="30"/>
  <c r="I41" i="30"/>
  <c r="H41" i="30"/>
  <c r="G41" i="30"/>
  <c r="F41" i="30"/>
  <c r="E41" i="30"/>
  <c r="I39" i="30"/>
  <c r="H39" i="30"/>
  <c r="G39" i="30"/>
  <c r="F39" i="30"/>
  <c r="E39" i="30"/>
  <c r="I37" i="30"/>
  <c r="H37" i="30"/>
  <c r="G37" i="30"/>
  <c r="F37" i="30"/>
  <c r="E37" i="30"/>
  <c r="I35" i="30"/>
  <c r="H35" i="30"/>
  <c r="G35" i="30"/>
  <c r="F35" i="30"/>
  <c r="E35" i="30"/>
  <c r="I33" i="30"/>
  <c r="H33" i="30"/>
  <c r="G33" i="30"/>
  <c r="F33" i="30"/>
  <c r="E33" i="30"/>
  <c r="I31" i="30"/>
  <c r="H31" i="30"/>
  <c r="G31" i="30"/>
  <c r="F31" i="30"/>
  <c r="E31" i="30"/>
  <c r="I29" i="30"/>
  <c r="H29" i="30"/>
  <c r="G29" i="30"/>
  <c r="F29" i="30"/>
  <c r="E29" i="30"/>
  <c r="I27" i="30"/>
  <c r="H27" i="30"/>
  <c r="G27" i="30"/>
  <c r="F27" i="30"/>
  <c r="E27" i="30"/>
  <c r="I25" i="30"/>
  <c r="H25" i="30"/>
  <c r="G25" i="30"/>
  <c r="F25" i="30"/>
  <c r="E25" i="30"/>
  <c r="I23" i="30"/>
  <c r="H23" i="30"/>
  <c r="G23" i="30"/>
  <c r="F23" i="30"/>
  <c r="E23" i="30"/>
  <c r="I21" i="30"/>
  <c r="H21" i="30"/>
  <c r="G21" i="30"/>
  <c r="F21" i="30"/>
  <c r="E21" i="30"/>
  <c r="I19" i="30"/>
  <c r="H19" i="30"/>
  <c r="G19" i="30"/>
  <c r="F19" i="30"/>
  <c r="E19" i="30"/>
  <c r="I17" i="30"/>
  <c r="H17" i="30"/>
  <c r="G17" i="30"/>
  <c r="F17" i="30"/>
  <c r="E17" i="30"/>
  <c r="I15" i="30"/>
  <c r="H15" i="30"/>
  <c r="G15" i="30"/>
  <c r="F15" i="30"/>
  <c r="E15" i="30"/>
  <c r="I13" i="30"/>
  <c r="H13" i="30"/>
  <c r="G13" i="30"/>
  <c r="F13" i="30"/>
  <c r="E13" i="30"/>
  <c r="I11" i="30"/>
  <c r="H11" i="30"/>
  <c r="G11" i="30"/>
  <c r="F11" i="30"/>
  <c r="E11" i="30"/>
  <c r="I9" i="30"/>
  <c r="H9" i="30"/>
  <c r="G9" i="30"/>
  <c r="F9" i="30"/>
  <c r="E9" i="30"/>
  <c r="I7" i="30"/>
  <c r="H7" i="30"/>
  <c r="G7" i="30"/>
  <c r="F7" i="30"/>
  <c r="E7" i="30"/>
  <c r="I308" i="29"/>
  <c r="H308" i="29"/>
  <c r="G308" i="29"/>
  <c r="F308" i="29"/>
  <c r="E308" i="29"/>
  <c r="I301" i="29"/>
  <c r="H301" i="29"/>
  <c r="G301" i="29"/>
  <c r="F301" i="29"/>
  <c r="E301" i="29"/>
  <c r="I294" i="29"/>
  <c r="H294" i="29"/>
  <c r="G294" i="29"/>
  <c r="F294" i="29"/>
  <c r="E294" i="29"/>
  <c r="I287" i="29"/>
  <c r="H287" i="29"/>
  <c r="G287" i="29"/>
  <c r="F287" i="29"/>
  <c r="E287" i="29"/>
  <c r="I280" i="29"/>
  <c r="H280" i="29"/>
  <c r="G280" i="29"/>
  <c r="F280" i="29"/>
  <c r="E280" i="29"/>
  <c r="I273" i="29"/>
  <c r="H273" i="29"/>
  <c r="G273" i="29"/>
  <c r="F273" i="29"/>
  <c r="E273" i="29"/>
  <c r="I266" i="29"/>
  <c r="H266" i="29"/>
  <c r="G266" i="29"/>
  <c r="F266" i="29"/>
  <c r="E266" i="29"/>
  <c r="I259" i="29"/>
  <c r="H259" i="29"/>
  <c r="G259" i="29"/>
  <c r="F259" i="29"/>
  <c r="E259" i="29"/>
  <c r="I252" i="29"/>
  <c r="H252" i="29"/>
  <c r="G252" i="29"/>
  <c r="F252" i="29"/>
  <c r="E252" i="29"/>
  <c r="I245" i="29"/>
  <c r="H245" i="29"/>
  <c r="G245" i="29"/>
  <c r="F245" i="29"/>
  <c r="E245" i="29"/>
  <c r="I238" i="29"/>
  <c r="H238" i="29"/>
  <c r="G238" i="29"/>
  <c r="F238" i="29"/>
  <c r="E238" i="29"/>
  <c r="I231" i="29"/>
  <c r="H231" i="29"/>
  <c r="G231" i="29"/>
  <c r="F231" i="29"/>
  <c r="E231" i="29"/>
  <c r="I224" i="29"/>
  <c r="H224" i="29"/>
  <c r="G224" i="29"/>
  <c r="F224" i="29"/>
  <c r="E224" i="29"/>
  <c r="I217" i="29"/>
  <c r="H217" i="29"/>
  <c r="G217" i="29"/>
  <c r="F217" i="29"/>
  <c r="E217" i="29"/>
  <c r="I210" i="29"/>
  <c r="H210" i="29"/>
  <c r="G210" i="29"/>
  <c r="F210" i="29"/>
  <c r="E210" i="29"/>
  <c r="I203" i="29"/>
  <c r="H203" i="29"/>
  <c r="G203" i="29"/>
  <c r="F203" i="29"/>
  <c r="E203" i="29"/>
  <c r="I196" i="29"/>
  <c r="H196" i="29"/>
  <c r="G196" i="29"/>
  <c r="F196" i="29"/>
  <c r="E196" i="29"/>
  <c r="I189" i="29"/>
  <c r="H189" i="29"/>
  <c r="G189" i="29"/>
  <c r="F189" i="29"/>
  <c r="E189" i="29"/>
  <c r="I182" i="29"/>
  <c r="H182" i="29"/>
  <c r="G182" i="29"/>
  <c r="F182" i="29"/>
  <c r="E182" i="29"/>
  <c r="I175" i="29"/>
  <c r="H175" i="29"/>
  <c r="G175" i="29"/>
  <c r="F175" i="29"/>
  <c r="E175" i="29"/>
  <c r="I168" i="29"/>
  <c r="H168" i="29"/>
  <c r="G168" i="29"/>
  <c r="F168" i="29"/>
  <c r="E168" i="29"/>
  <c r="I161" i="29"/>
  <c r="H161" i="29"/>
  <c r="G161" i="29"/>
  <c r="F161" i="29"/>
  <c r="E161" i="29"/>
  <c r="I154" i="29"/>
  <c r="H154" i="29"/>
  <c r="G154" i="29"/>
  <c r="F154" i="29"/>
  <c r="E154" i="29"/>
  <c r="I147" i="29"/>
  <c r="H147" i="29"/>
  <c r="G147" i="29"/>
  <c r="F147" i="29"/>
  <c r="E147" i="29"/>
  <c r="I140" i="29"/>
  <c r="H140" i="29"/>
  <c r="G140" i="29"/>
  <c r="F140" i="29"/>
  <c r="E140" i="29"/>
  <c r="I133" i="29"/>
  <c r="H133" i="29"/>
  <c r="G133" i="29"/>
  <c r="F133" i="29"/>
  <c r="E133" i="29"/>
  <c r="I126" i="29"/>
  <c r="H126" i="29"/>
  <c r="G126" i="29"/>
  <c r="F126" i="29"/>
  <c r="E126" i="29"/>
  <c r="I119" i="29"/>
  <c r="H119" i="29"/>
  <c r="G119" i="29"/>
  <c r="F119" i="29"/>
  <c r="E119" i="29"/>
  <c r="I112" i="29"/>
  <c r="H112" i="29"/>
  <c r="G112" i="29"/>
  <c r="F112" i="29"/>
  <c r="E112" i="29"/>
  <c r="I105" i="29"/>
  <c r="H105" i="29"/>
  <c r="G105" i="29"/>
  <c r="F105" i="29"/>
  <c r="E105" i="29"/>
  <c r="I98" i="29"/>
  <c r="H98" i="29"/>
  <c r="G98" i="29"/>
  <c r="F98" i="29"/>
  <c r="E98" i="29"/>
  <c r="I91" i="29"/>
  <c r="H91" i="29"/>
  <c r="G91" i="29"/>
  <c r="F91" i="29"/>
  <c r="E91" i="29"/>
  <c r="I84" i="29"/>
  <c r="H84" i="29"/>
  <c r="G84" i="29"/>
  <c r="F84" i="29"/>
  <c r="E84" i="29"/>
  <c r="I77" i="29"/>
  <c r="H77" i="29"/>
  <c r="G77" i="29"/>
  <c r="F77" i="29"/>
  <c r="E77" i="29"/>
  <c r="I70" i="29"/>
  <c r="H70" i="29"/>
  <c r="G70" i="29"/>
  <c r="F70" i="29"/>
  <c r="E70" i="29"/>
  <c r="I63" i="29"/>
  <c r="H63" i="29"/>
  <c r="G63" i="29"/>
  <c r="F63" i="29"/>
  <c r="E63" i="29"/>
  <c r="I56" i="29"/>
  <c r="H56" i="29"/>
  <c r="G56" i="29"/>
  <c r="F56" i="29"/>
  <c r="E56" i="29"/>
  <c r="I49" i="29"/>
  <c r="H49" i="29"/>
  <c r="G49" i="29"/>
  <c r="F49" i="29"/>
  <c r="E49" i="29"/>
  <c r="I42" i="29"/>
  <c r="H42" i="29"/>
  <c r="G42" i="29"/>
  <c r="F42" i="29"/>
  <c r="E42" i="29"/>
  <c r="I35" i="29"/>
  <c r="H35" i="29"/>
  <c r="G35" i="29"/>
  <c r="F35" i="29"/>
  <c r="E35" i="29"/>
  <c r="I28" i="29"/>
  <c r="H28" i="29"/>
  <c r="G28" i="29"/>
  <c r="F28" i="29"/>
  <c r="E28" i="29"/>
  <c r="I21" i="29"/>
  <c r="H21" i="29"/>
  <c r="G21" i="29"/>
  <c r="F21" i="29"/>
  <c r="E21" i="29"/>
  <c r="I14" i="29"/>
  <c r="H14" i="29"/>
  <c r="G14" i="29"/>
  <c r="F14" i="29"/>
  <c r="E14" i="29"/>
  <c r="I7" i="29"/>
  <c r="H7" i="29"/>
  <c r="G7" i="29"/>
  <c r="F7" i="29"/>
  <c r="E7" i="29"/>
  <c r="I136" i="28"/>
  <c r="H136" i="28"/>
  <c r="G136" i="28"/>
  <c r="F136" i="28"/>
  <c r="E136" i="28"/>
  <c r="I133" i="28"/>
  <c r="H133" i="28"/>
  <c r="G133" i="28"/>
  <c r="F133" i="28"/>
  <c r="E133" i="28"/>
  <c r="I130" i="28"/>
  <c r="H130" i="28"/>
  <c r="G130" i="28"/>
  <c r="F130" i="28"/>
  <c r="E130" i="28"/>
  <c r="I127" i="28"/>
  <c r="H127" i="28"/>
  <c r="G127" i="28"/>
  <c r="F127" i="28"/>
  <c r="E127" i="28"/>
  <c r="I124" i="28"/>
  <c r="H124" i="28"/>
  <c r="G124" i="28"/>
  <c r="F124" i="28"/>
  <c r="E124" i="28"/>
  <c r="I121" i="28"/>
  <c r="H121" i="28"/>
  <c r="G121" i="28"/>
  <c r="F121" i="28"/>
  <c r="E121" i="28"/>
  <c r="I118" i="28"/>
  <c r="H118" i="28"/>
  <c r="G118" i="28"/>
  <c r="F118" i="28"/>
  <c r="E118" i="28"/>
  <c r="I115" i="28"/>
  <c r="H115" i="28"/>
  <c r="G115" i="28"/>
  <c r="F115" i="28"/>
  <c r="E115" i="28"/>
  <c r="I112" i="28"/>
  <c r="H112" i="28"/>
  <c r="G112" i="28"/>
  <c r="F112" i="28"/>
  <c r="E112" i="28"/>
  <c r="I109" i="28"/>
  <c r="H109" i="28"/>
  <c r="G109" i="28"/>
  <c r="F109" i="28"/>
  <c r="E109" i="28"/>
  <c r="I106" i="28"/>
  <c r="H106" i="28"/>
  <c r="G106" i="28"/>
  <c r="F106" i="28"/>
  <c r="E106" i="28"/>
  <c r="I103" i="28"/>
  <c r="H103" i="28"/>
  <c r="G103" i="28"/>
  <c r="F103" i="28"/>
  <c r="E103" i="28"/>
  <c r="I100" i="28"/>
  <c r="H100" i="28"/>
  <c r="G100" i="28"/>
  <c r="F100" i="28"/>
  <c r="E100" i="28"/>
  <c r="I97" i="28"/>
  <c r="H97" i="28"/>
  <c r="G97" i="28"/>
  <c r="F97" i="28"/>
  <c r="E97" i="28"/>
  <c r="I94" i="28"/>
  <c r="H94" i="28"/>
  <c r="G94" i="28"/>
  <c r="F94" i="28"/>
  <c r="E94" i="28"/>
  <c r="I91" i="28"/>
  <c r="H91" i="28"/>
  <c r="G91" i="28"/>
  <c r="F91" i="28"/>
  <c r="E91" i="28"/>
  <c r="I88" i="28"/>
  <c r="H88" i="28"/>
  <c r="G88" i="28"/>
  <c r="F88" i="28"/>
  <c r="E88" i="28"/>
  <c r="I85" i="28"/>
  <c r="H85" i="28"/>
  <c r="G85" i="28"/>
  <c r="F85" i="28"/>
  <c r="E85" i="28"/>
  <c r="I82" i="28"/>
  <c r="H82" i="28"/>
  <c r="G82" i="28"/>
  <c r="F82" i="28"/>
  <c r="E82" i="28"/>
  <c r="I79" i="28"/>
  <c r="H79" i="28"/>
  <c r="G79" i="28"/>
  <c r="F79" i="28"/>
  <c r="E79" i="28"/>
  <c r="I76" i="28"/>
  <c r="H76" i="28"/>
  <c r="G76" i="28"/>
  <c r="F76" i="28"/>
  <c r="E76" i="28"/>
  <c r="I73" i="28"/>
  <c r="H73" i="28"/>
  <c r="G73" i="28"/>
  <c r="F73" i="28"/>
  <c r="E73" i="28"/>
  <c r="I70" i="28"/>
  <c r="H70" i="28"/>
  <c r="G70" i="28"/>
  <c r="F70" i="28"/>
  <c r="E70" i="28"/>
  <c r="I67" i="28"/>
  <c r="H67" i="28"/>
  <c r="G67" i="28"/>
  <c r="F67" i="28"/>
  <c r="E67" i="28"/>
  <c r="I64" i="28"/>
  <c r="H64" i="28"/>
  <c r="G64" i="28"/>
  <c r="F64" i="28"/>
  <c r="E64" i="28"/>
  <c r="I61" i="28"/>
  <c r="H61" i="28"/>
  <c r="G61" i="28"/>
  <c r="F61" i="28"/>
  <c r="E61" i="28"/>
  <c r="I58" i="28"/>
  <c r="H58" i="28"/>
  <c r="G58" i="28"/>
  <c r="F58" i="28"/>
  <c r="E58" i="28"/>
  <c r="I55" i="28"/>
  <c r="H55" i="28"/>
  <c r="G55" i="28"/>
  <c r="F55" i="28"/>
  <c r="E55" i="28"/>
  <c r="I52" i="28"/>
  <c r="H52" i="28"/>
  <c r="G52" i="28"/>
  <c r="F52" i="28"/>
  <c r="E52" i="28"/>
  <c r="I49" i="28"/>
  <c r="H49" i="28"/>
  <c r="G49" i="28"/>
  <c r="F49" i="28"/>
  <c r="E49" i="28"/>
  <c r="I46" i="28"/>
  <c r="H46" i="28"/>
  <c r="G46" i="28"/>
  <c r="F46" i="28"/>
  <c r="E46" i="28"/>
  <c r="I43" i="28"/>
  <c r="H43" i="28"/>
  <c r="G43" i="28"/>
  <c r="F43" i="28"/>
  <c r="E43" i="28"/>
  <c r="I40" i="28"/>
  <c r="H40" i="28"/>
  <c r="G40" i="28"/>
  <c r="F40" i="28"/>
  <c r="E40" i="28"/>
  <c r="I37" i="28"/>
  <c r="H37" i="28"/>
  <c r="G37" i="28"/>
  <c r="F37" i="28"/>
  <c r="E37" i="28"/>
  <c r="I34" i="28"/>
  <c r="H34" i="28"/>
  <c r="G34" i="28"/>
  <c r="F34" i="28"/>
  <c r="E34" i="28"/>
  <c r="I31" i="28"/>
  <c r="H31" i="28"/>
  <c r="G31" i="28"/>
  <c r="F31" i="28"/>
  <c r="E31" i="28"/>
  <c r="I28" i="28"/>
  <c r="H28" i="28"/>
  <c r="G28" i="28"/>
  <c r="F28" i="28"/>
  <c r="E28" i="28"/>
  <c r="I25" i="28"/>
  <c r="H25" i="28"/>
  <c r="G25" i="28"/>
  <c r="F25" i="28"/>
  <c r="E25" i="28"/>
  <c r="I22" i="28"/>
  <c r="H22" i="28"/>
  <c r="G22" i="28"/>
  <c r="F22" i="28"/>
  <c r="E22" i="28"/>
  <c r="I19" i="28"/>
  <c r="H19" i="28"/>
  <c r="G19" i="28"/>
  <c r="F19" i="28"/>
  <c r="E19" i="28"/>
  <c r="I16" i="28"/>
  <c r="H16" i="28"/>
  <c r="G16" i="28"/>
  <c r="F16" i="28"/>
  <c r="E16" i="28"/>
  <c r="I13" i="28"/>
  <c r="H13" i="28"/>
  <c r="G13" i="28"/>
  <c r="F13" i="28"/>
  <c r="E13" i="28"/>
  <c r="I10" i="28"/>
  <c r="H10" i="28"/>
  <c r="G10" i="28"/>
  <c r="F10" i="28"/>
  <c r="E10" i="28"/>
  <c r="I7" i="28"/>
  <c r="G7" i="28"/>
  <c r="E7" i="28"/>
  <c r="Y99" i="27"/>
  <c r="X99" i="27"/>
  <c r="W99" i="27"/>
  <c r="V99" i="27"/>
  <c r="U99" i="27"/>
  <c r="T99" i="27"/>
  <c r="S99" i="27"/>
  <c r="R99" i="27"/>
  <c r="Q99" i="27"/>
  <c r="P99" i="27"/>
  <c r="O99" i="27"/>
  <c r="N99" i="27"/>
  <c r="M99" i="27"/>
  <c r="L99" i="27"/>
  <c r="K99" i="27"/>
  <c r="J99" i="27"/>
  <c r="I99" i="27"/>
  <c r="H99" i="27"/>
  <c r="G99" i="27"/>
  <c r="F99" i="27"/>
  <c r="E99" i="27"/>
  <c r="Z98" i="27"/>
  <c r="Y98" i="27"/>
  <c r="X98" i="27"/>
  <c r="W98" i="27"/>
  <c r="V98" i="27"/>
  <c r="U98" i="27"/>
  <c r="T98" i="27"/>
  <c r="S98" i="27"/>
  <c r="R98" i="27"/>
  <c r="Q98" i="27"/>
  <c r="P98" i="27"/>
  <c r="O98" i="27"/>
  <c r="N98" i="27"/>
  <c r="M98" i="27"/>
  <c r="L98" i="27"/>
  <c r="K98" i="27"/>
  <c r="J98" i="27"/>
  <c r="I98" i="27"/>
  <c r="H98" i="27"/>
  <c r="G98" i="27"/>
  <c r="F98" i="27"/>
  <c r="E98" i="27"/>
  <c r="D98" i="27"/>
  <c r="Z97" i="27"/>
  <c r="Z96" i="27"/>
  <c r="Z95" i="27"/>
  <c r="Z94" i="27"/>
  <c r="Y94" i="27"/>
  <c r="X94" i="27"/>
  <c r="W94" i="27"/>
  <c r="V94" i="27"/>
  <c r="U94" i="27"/>
  <c r="T94" i="27"/>
  <c r="S94" i="27"/>
  <c r="R94" i="27"/>
  <c r="Q94" i="27"/>
  <c r="P94" i="27"/>
  <c r="O94" i="27"/>
  <c r="N94" i="27"/>
  <c r="M94" i="27"/>
  <c r="L94" i="27"/>
  <c r="K94" i="27"/>
  <c r="J94" i="27"/>
  <c r="I94" i="27"/>
  <c r="H94" i="27"/>
  <c r="G94" i="27"/>
  <c r="F94" i="27"/>
  <c r="E94" i="27"/>
  <c r="D94" i="27"/>
  <c r="Z93" i="27"/>
  <c r="Y93" i="27"/>
  <c r="X93" i="27"/>
  <c r="W93" i="27"/>
  <c r="V93" i="27"/>
  <c r="U93" i="27"/>
  <c r="T93" i="27"/>
  <c r="S93" i="27"/>
  <c r="R93" i="27"/>
  <c r="Q93" i="27"/>
  <c r="P93" i="27"/>
  <c r="O93" i="27"/>
  <c r="N93" i="27"/>
  <c r="M93" i="27"/>
  <c r="L93" i="27"/>
  <c r="K93" i="27"/>
  <c r="J93" i="27"/>
  <c r="I93" i="27"/>
  <c r="H93" i="27"/>
  <c r="G93" i="27"/>
  <c r="F93" i="27"/>
  <c r="E93" i="27"/>
  <c r="D93" i="27"/>
  <c r="Z92" i="27"/>
  <c r="Y92" i="27"/>
  <c r="X92" i="27"/>
  <c r="W92" i="27"/>
  <c r="V92" i="27"/>
  <c r="U92" i="27"/>
  <c r="T92" i="27"/>
  <c r="S92" i="27"/>
  <c r="R92" i="27"/>
  <c r="Q92" i="27"/>
  <c r="P92" i="27"/>
  <c r="O92" i="27"/>
  <c r="N92" i="27"/>
  <c r="M92" i="27"/>
  <c r="L92" i="27"/>
  <c r="K92" i="27"/>
  <c r="J92" i="27"/>
  <c r="I92" i="27"/>
  <c r="H92" i="27"/>
  <c r="G92" i="27"/>
  <c r="F92" i="27"/>
  <c r="E92" i="27"/>
  <c r="D92" i="27"/>
  <c r="Z91" i="27"/>
  <c r="Y91" i="27"/>
  <c r="X91" i="27"/>
  <c r="W91" i="27"/>
  <c r="V91" i="27"/>
  <c r="U91" i="27"/>
  <c r="T91" i="27"/>
  <c r="S91" i="27"/>
  <c r="R91" i="27"/>
  <c r="Q91" i="27"/>
  <c r="P91" i="27"/>
  <c r="O91" i="27"/>
  <c r="N91" i="27"/>
  <c r="M91" i="27"/>
  <c r="L91" i="27"/>
  <c r="K91" i="27"/>
  <c r="J91" i="27"/>
  <c r="I91" i="27"/>
  <c r="H91" i="27"/>
  <c r="G91" i="27"/>
  <c r="F91" i="27"/>
  <c r="E91" i="27"/>
  <c r="D91" i="27"/>
  <c r="Z90" i="27"/>
  <c r="Y90" i="27"/>
  <c r="X90" i="27"/>
  <c r="W90" i="27"/>
  <c r="V90" i="27"/>
  <c r="U90" i="27"/>
  <c r="T90" i="27"/>
  <c r="S90" i="27"/>
  <c r="R90" i="27"/>
  <c r="Q90" i="27"/>
  <c r="P90" i="27"/>
  <c r="O90" i="27"/>
  <c r="N90" i="27"/>
  <c r="M90" i="27"/>
  <c r="L90" i="27"/>
  <c r="K90" i="27"/>
  <c r="J90" i="27"/>
  <c r="I90" i="27"/>
  <c r="H90" i="27"/>
  <c r="G90" i="27"/>
  <c r="F90" i="27"/>
  <c r="E90" i="27"/>
  <c r="D90" i="27"/>
  <c r="Z89" i="27"/>
  <c r="Y89" i="27"/>
  <c r="X89" i="27"/>
  <c r="W89" i="27"/>
  <c r="V89" i="27"/>
  <c r="U89" i="27"/>
  <c r="T89" i="27"/>
  <c r="S89" i="27"/>
  <c r="R89" i="27"/>
  <c r="Q89" i="27"/>
  <c r="P89" i="27"/>
  <c r="O89" i="27"/>
  <c r="N89" i="27"/>
  <c r="M89" i="27"/>
  <c r="L89" i="27"/>
  <c r="K89" i="27"/>
  <c r="J89" i="27"/>
  <c r="I89" i="27"/>
  <c r="H89" i="27"/>
  <c r="G89" i="27"/>
  <c r="F89" i="27"/>
  <c r="E89" i="27"/>
  <c r="D89" i="27"/>
  <c r="Z88" i="27"/>
  <c r="Y88" i="27"/>
  <c r="X88" i="27"/>
  <c r="W88" i="27"/>
  <c r="V88" i="27"/>
  <c r="U88" i="27"/>
  <c r="T88" i="27"/>
  <c r="S88" i="27"/>
  <c r="R88" i="27"/>
  <c r="Q88" i="27"/>
  <c r="P88" i="27"/>
  <c r="O88" i="27"/>
  <c r="N88" i="27"/>
  <c r="M88" i="27"/>
  <c r="L88" i="27"/>
  <c r="K88" i="27"/>
  <c r="J88" i="27"/>
  <c r="I88" i="27"/>
  <c r="H88" i="27"/>
  <c r="G88" i="27"/>
  <c r="F88" i="27"/>
  <c r="E88" i="27"/>
  <c r="D88" i="27"/>
  <c r="Z87" i="27"/>
  <c r="Y87" i="27"/>
  <c r="X87" i="27"/>
  <c r="W87" i="27"/>
  <c r="V87" i="27"/>
  <c r="U87" i="27"/>
  <c r="T87" i="27"/>
  <c r="S87" i="27"/>
  <c r="R87" i="27"/>
  <c r="Q87" i="27"/>
  <c r="P87" i="27"/>
  <c r="O87" i="27"/>
  <c r="N87" i="27"/>
  <c r="M87" i="27"/>
  <c r="L87" i="27"/>
  <c r="K87" i="27"/>
  <c r="J87" i="27"/>
  <c r="I87" i="27"/>
  <c r="H87" i="27"/>
  <c r="G87" i="27"/>
  <c r="F87" i="27"/>
  <c r="E87" i="27"/>
  <c r="D87" i="27"/>
  <c r="Z86" i="27"/>
  <c r="Y86" i="27"/>
  <c r="X86" i="27"/>
  <c r="W86" i="27"/>
  <c r="V86" i="27"/>
  <c r="U86" i="27"/>
  <c r="T86" i="27"/>
  <c r="S86" i="27"/>
  <c r="R86" i="27"/>
  <c r="Q86" i="27"/>
  <c r="P86" i="27"/>
  <c r="O86" i="27"/>
  <c r="N86" i="27"/>
  <c r="M86" i="27"/>
  <c r="L86" i="27"/>
  <c r="K86" i="27"/>
  <c r="J86" i="27"/>
  <c r="I86" i="27"/>
  <c r="H86" i="27"/>
  <c r="G86" i="27"/>
  <c r="F86" i="27"/>
  <c r="E86" i="27"/>
  <c r="D86" i="27"/>
  <c r="Z85" i="27"/>
  <c r="Y85" i="27"/>
  <c r="X85" i="27"/>
  <c r="W85" i="27"/>
  <c r="V85" i="27"/>
  <c r="U85" i="27"/>
  <c r="T85" i="27"/>
  <c r="S85" i="27"/>
  <c r="R85" i="27"/>
  <c r="Q85" i="27"/>
  <c r="P85" i="27"/>
  <c r="O85" i="27"/>
  <c r="N85" i="27"/>
  <c r="M85" i="27"/>
  <c r="L85" i="27"/>
  <c r="K85" i="27"/>
  <c r="J85" i="27"/>
  <c r="I85" i="27"/>
  <c r="H85" i="27"/>
  <c r="G85" i="27"/>
  <c r="F85" i="27"/>
  <c r="E85" i="27"/>
  <c r="D85" i="27"/>
  <c r="Z84" i="27"/>
  <c r="Y84" i="27"/>
  <c r="X84" i="27"/>
  <c r="W84" i="27"/>
  <c r="V84" i="27"/>
  <c r="U84" i="27"/>
  <c r="T84" i="27"/>
  <c r="S84" i="27"/>
  <c r="R84" i="27"/>
  <c r="Q84" i="27"/>
  <c r="P84" i="27"/>
  <c r="O84" i="27"/>
  <c r="N84" i="27"/>
  <c r="M84" i="27"/>
  <c r="L84" i="27"/>
  <c r="K84" i="27"/>
  <c r="J84" i="27"/>
  <c r="I84" i="27"/>
  <c r="H84" i="27"/>
  <c r="G84" i="27"/>
  <c r="F84" i="27"/>
  <c r="E84" i="27"/>
  <c r="D84" i="27"/>
  <c r="Z83" i="27"/>
  <c r="Y83" i="27"/>
  <c r="X83" i="27"/>
  <c r="W83" i="27"/>
  <c r="V83" i="27"/>
  <c r="U83" i="27"/>
  <c r="T83" i="27"/>
  <c r="S83" i="27"/>
  <c r="R83" i="27"/>
  <c r="Q83" i="27"/>
  <c r="P83" i="27"/>
  <c r="O83" i="27"/>
  <c r="N83" i="27"/>
  <c r="M83" i="27"/>
  <c r="L83" i="27"/>
  <c r="K83" i="27"/>
  <c r="J83" i="27"/>
  <c r="I83" i="27"/>
  <c r="H83" i="27"/>
  <c r="G83" i="27"/>
  <c r="F83" i="27"/>
  <c r="E83" i="27"/>
  <c r="D83" i="27"/>
  <c r="Z82" i="27"/>
  <c r="Y82" i="27"/>
  <c r="X82" i="27"/>
  <c r="W82" i="27"/>
  <c r="V82" i="27"/>
  <c r="U82" i="27"/>
  <c r="T82" i="27"/>
  <c r="S82" i="27"/>
  <c r="R82" i="27"/>
  <c r="Q82" i="27"/>
  <c r="P82" i="27"/>
  <c r="O82" i="27"/>
  <c r="N82" i="27"/>
  <c r="M82" i="27"/>
  <c r="L82" i="27"/>
  <c r="K82" i="27"/>
  <c r="J82" i="27"/>
  <c r="I82" i="27"/>
  <c r="H82" i="27"/>
  <c r="G82" i="27"/>
  <c r="F82" i="27"/>
  <c r="E82" i="27"/>
  <c r="D82" i="27"/>
  <c r="Z81" i="27"/>
  <c r="Y81" i="27"/>
  <c r="X81" i="27"/>
  <c r="W81" i="27"/>
  <c r="V81" i="27"/>
  <c r="U81" i="27"/>
  <c r="T81" i="27"/>
  <c r="S81" i="27"/>
  <c r="R81" i="27"/>
  <c r="Q81" i="27"/>
  <c r="P81" i="27"/>
  <c r="O81" i="27"/>
  <c r="N81" i="27"/>
  <c r="M81" i="27"/>
  <c r="L81" i="27"/>
  <c r="K81" i="27"/>
  <c r="J81" i="27"/>
  <c r="I81" i="27"/>
  <c r="H81" i="27"/>
  <c r="G81" i="27"/>
  <c r="F81" i="27"/>
  <c r="E81" i="27"/>
  <c r="D81" i="27"/>
  <c r="Z80" i="27"/>
  <c r="Y80" i="27"/>
  <c r="X80" i="27"/>
  <c r="W80" i="27"/>
  <c r="V80" i="27"/>
  <c r="U80" i="27"/>
  <c r="T80" i="27"/>
  <c r="S80" i="27"/>
  <c r="R80" i="27"/>
  <c r="Q80" i="27"/>
  <c r="P80" i="27"/>
  <c r="O80" i="27"/>
  <c r="N80" i="27"/>
  <c r="M80" i="27"/>
  <c r="L80" i="27"/>
  <c r="K80" i="27"/>
  <c r="J80" i="27"/>
  <c r="I80" i="27"/>
  <c r="H80" i="27"/>
  <c r="G80" i="27"/>
  <c r="F80" i="27"/>
  <c r="E80" i="27"/>
  <c r="D80" i="27"/>
  <c r="Z79" i="27"/>
  <c r="Y79" i="27"/>
  <c r="X79" i="27"/>
  <c r="W79" i="27"/>
  <c r="V79" i="27"/>
  <c r="U79" i="27"/>
  <c r="T79" i="27"/>
  <c r="S79" i="27"/>
  <c r="R79" i="27"/>
  <c r="Q79" i="27"/>
  <c r="P79" i="27"/>
  <c r="O79" i="27"/>
  <c r="N79" i="27"/>
  <c r="M79" i="27"/>
  <c r="L79" i="27"/>
  <c r="K79" i="27"/>
  <c r="J79" i="27"/>
  <c r="I79" i="27"/>
  <c r="H79" i="27"/>
  <c r="G79" i="27"/>
  <c r="F79" i="27"/>
  <c r="E79" i="27"/>
  <c r="D79" i="27"/>
  <c r="Z78" i="27"/>
  <c r="Y78" i="27"/>
  <c r="X78" i="27"/>
  <c r="W78" i="27"/>
  <c r="V78" i="27"/>
  <c r="U78" i="27"/>
  <c r="T78" i="27"/>
  <c r="S78" i="27"/>
  <c r="R78" i="27"/>
  <c r="Q78" i="27"/>
  <c r="P78" i="27"/>
  <c r="O78" i="27"/>
  <c r="N78" i="27"/>
  <c r="M78" i="27"/>
  <c r="L78" i="27"/>
  <c r="K78" i="27"/>
  <c r="J78" i="27"/>
  <c r="I78" i="27"/>
  <c r="H78" i="27"/>
  <c r="G78" i="27"/>
  <c r="F78" i="27"/>
  <c r="E78" i="27"/>
  <c r="D78" i="27"/>
  <c r="Z77" i="27"/>
  <c r="Y77" i="27"/>
  <c r="X77" i="27"/>
  <c r="W77" i="27"/>
  <c r="V77" i="27"/>
  <c r="U77" i="27"/>
  <c r="T77" i="27"/>
  <c r="S77" i="27"/>
  <c r="R77" i="27"/>
  <c r="Q77" i="27"/>
  <c r="P77" i="27"/>
  <c r="O77" i="27"/>
  <c r="N77" i="27"/>
  <c r="M77" i="27"/>
  <c r="L77" i="27"/>
  <c r="K77" i="27"/>
  <c r="J77" i="27"/>
  <c r="I77" i="27"/>
  <c r="H77" i="27"/>
  <c r="G77" i="27"/>
  <c r="F77" i="27"/>
  <c r="E77" i="27"/>
  <c r="D77" i="27"/>
  <c r="Z76" i="27"/>
  <c r="Y76" i="27"/>
  <c r="X76" i="27"/>
  <c r="W76" i="27"/>
  <c r="V76" i="27"/>
  <c r="U76" i="27"/>
  <c r="T76" i="27"/>
  <c r="S76" i="27"/>
  <c r="R76" i="27"/>
  <c r="Q76" i="27"/>
  <c r="P76" i="27"/>
  <c r="O76" i="27"/>
  <c r="N76" i="27"/>
  <c r="M76" i="27"/>
  <c r="L76" i="27"/>
  <c r="K76" i="27"/>
  <c r="J76" i="27"/>
  <c r="I76" i="27"/>
  <c r="H76" i="27"/>
  <c r="G76" i="27"/>
  <c r="F76" i="27"/>
  <c r="E76" i="27"/>
  <c r="D76" i="27"/>
  <c r="Z75" i="27"/>
  <c r="Y75" i="27"/>
  <c r="X75" i="27"/>
  <c r="W75" i="27"/>
  <c r="V75" i="27"/>
  <c r="U75" i="27"/>
  <c r="T75" i="27"/>
  <c r="S75" i="27"/>
  <c r="R75" i="27"/>
  <c r="Q75" i="27"/>
  <c r="P75" i="27"/>
  <c r="O75" i="27"/>
  <c r="N75" i="27"/>
  <c r="M75" i="27"/>
  <c r="L75" i="27"/>
  <c r="K75" i="27"/>
  <c r="J75" i="27"/>
  <c r="I75" i="27"/>
  <c r="H75" i="27"/>
  <c r="G75" i="27"/>
  <c r="F75" i="27"/>
  <c r="E75" i="27"/>
  <c r="D75" i="27"/>
  <c r="Z74" i="27"/>
  <c r="Y74" i="27"/>
  <c r="X74" i="27"/>
  <c r="W74" i="27"/>
  <c r="V74" i="27"/>
  <c r="U74" i="27"/>
  <c r="T74" i="27"/>
  <c r="S74" i="27"/>
  <c r="R74" i="27"/>
  <c r="Q74" i="27"/>
  <c r="P74" i="27"/>
  <c r="O74" i="27"/>
  <c r="N74" i="27"/>
  <c r="M74" i="27"/>
  <c r="L74" i="27"/>
  <c r="K74" i="27"/>
  <c r="J74" i="27"/>
  <c r="I74" i="27"/>
  <c r="H74" i="27"/>
  <c r="G74" i="27"/>
  <c r="F74" i="27"/>
  <c r="E74" i="27"/>
  <c r="D74" i="27"/>
  <c r="Z73" i="27"/>
  <c r="Y73" i="27"/>
  <c r="X73" i="27"/>
  <c r="W73" i="27"/>
  <c r="V73" i="27"/>
  <c r="U73" i="27"/>
  <c r="T73" i="27"/>
  <c r="S73" i="27"/>
  <c r="R73" i="27"/>
  <c r="Q73" i="27"/>
  <c r="P73" i="27"/>
  <c r="O73" i="27"/>
  <c r="N73" i="27"/>
  <c r="M73" i="27"/>
  <c r="L73" i="27"/>
  <c r="K73" i="27"/>
  <c r="J73" i="27"/>
  <c r="I73" i="27"/>
  <c r="H73" i="27"/>
  <c r="G73" i="27"/>
  <c r="F73" i="27"/>
  <c r="E73" i="27"/>
  <c r="D73" i="27"/>
  <c r="Z72" i="27"/>
  <c r="Z71" i="27"/>
  <c r="Y71" i="27"/>
  <c r="X71" i="27"/>
  <c r="W71" i="27"/>
  <c r="V71" i="27"/>
  <c r="U71" i="27"/>
  <c r="T71" i="27"/>
  <c r="S71" i="27"/>
  <c r="R71" i="27"/>
  <c r="Q71" i="27"/>
  <c r="P71" i="27"/>
  <c r="O71" i="27"/>
  <c r="N71" i="27"/>
  <c r="M71" i="27"/>
  <c r="L71" i="27"/>
  <c r="K71" i="27"/>
  <c r="J71" i="27"/>
  <c r="I71" i="27"/>
  <c r="H71" i="27"/>
  <c r="G71" i="27"/>
  <c r="F71" i="27"/>
  <c r="E71" i="27"/>
  <c r="D71" i="27"/>
  <c r="Z70" i="27"/>
  <c r="Y70" i="27"/>
  <c r="X70" i="27"/>
  <c r="W70" i="27"/>
  <c r="V70" i="27"/>
  <c r="U70" i="27"/>
  <c r="T70" i="27"/>
  <c r="S70" i="27"/>
  <c r="R70" i="27"/>
  <c r="Q70" i="27"/>
  <c r="P70" i="27"/>
  <c r="O70" i="27"/>
  <c r="N70" i="27"/>
  <c r="M70" i="27"/>
  <c r="L70" i="27"/>
  <c r="K70" i="27"/>
  <c r="J70" i="27"/>
  <c r="I70" i="27"/>
  <c r="H70" i="27"/>
  <c r="G70" i="27"/>
  <c r="F70" i="27"/>
  <c r="E70" i="27"/>
  <c r="D70" i="27"/>
  <c r="Z69" i="27"/>
  <c r="Y69" i="27"/>
  <c r="X69" i="27"/>
  <c r="W69" i="27"/>
  <c r="V69" i="27"/>
  <c r="U69" i="27"/>
  <c r="T69" i="27"/>
  <c r="S69" i="27"/>
  <c r="R69" i="27"/>
  <c r="Q69" i="27"/>
  <c r="P69" i="27"/>
  <c r="O69" i="27"/>
  <c r="N69" i="27"/>
  <c r="M69" i="27"/>
  <c r="L69" i="27"/>
  <c r="K69" i="27"/>
  <c r="J69" i="27"/>
  <c r="I69" i="27"/>
  <c r="H69" i="27"/>
  <c r="G69" i="27"/>
  <c r="F69" i="27"/>
  <c r="E69" i="27"/>
  <c r="D69" i="27"/>
  <c r="Z68" i="27"/>
  <c r="Z67" i="27"/>
  <c r="Y67" i="27"/>
  <c r="X67" i="27"/>
  <c r="W67" i="27"/>
  <c r="V67" i="27"/>
  <c r="U67" i="27"/>
  <c r="T67" i="27"/>
  <c r="S67" i="27"/>
  <c r="R67" i="27"/>
  <c r="Q67" i="27"/>
  <c r="P67" i="27"/>
  <c r="O67" i="27"/>
  <c r="N67" i="27"/>
  <c r="M67" i="27"/>
  <c r="L67" i="27"/>
  <c r="K67" i="27"/>
  <c r="J67" i="27"/>
  <c r="I67" i="27"/>
  <c r="H67" i="27"/>
  <c r="G67" i="27"/>
  <c r="F67" i="27"/>
  <c r="E67" i="27"/>
  <c r="D67" i="27"/>
  <c r="Z66" i="27"/>
  <c r="Y66" i="27"/>
  <c r="X66" i="27"/>
  <c r="W66" i="27"/>
  <c r="V66" i="27"/>
  <c r="U66" i="27"/>
  <c r="T66" i="27"/>
  <c r="S66" i="27"/>
  <c r="R66" i="27"/>
  <c r="Q66" i="27"/>
  <c r="P66" i="27"/>
  <c r="O66" i="27"/>
  <c r="N66" i="27"/>
  <c r="M66" i="27"/>
  <c r="L66" i="27"/>
  <c r="K66" i="27"/>
  <c r="J66" i="27"/>
  <c r="I66" i="27"/>
  <c r="H66" i="27"/>
  <c r="G66" i="27"/>
  <c r="F66" i="27"/>
  <c r="E66" i="27"/>
  <c r="D66" i="27"/>
  <c r="Z65" i="27"/>
  <c r="Y65" i="27"/>
  <c r="X65" i="27"/>
  <c r="W65" i="27"/>
  <c r="V65" i="27"/>
  <c r="U65" i="27"/>
  <c r="T65" i="27"/>
  <c r="S65" i="27"/>
  <c r="R65" i="27"/>
  <c r="Q65" i="27"/>
  <c r="P65" i="27"/>
  <c r="O65" i="27"/>
  <c r="N65" i="27"/>
  <c r="M65" i="27"/>
  <c r="L65" i="27"/>
  <c r="K65" i="27"/>
  <c r="J65" i="27"/>
  <c r="I65" i="27"/>
  <c r="H65" i="27"/>
  <c r="G65" i="27"/>
  <c r="F65" i="27"/>
  <c r="E65" i="27"/>
  <c r="D65" i="27"/>
  <c r="Z64" i="27"/>
  <c r="Y64" i="27"/>
  <c r="X64" i="27"/>
  <c r="W64" i="27"/>
  <c r="V64" i="27"/>
  <c r="U64" i="27"/>
  <c r="T64" i="27"/>
  <c r="S64" i="27"/>
  <c r="R64" i="27"/>
  <c r="Q64" i="27"/>
  <c r="P64" i="27"/>
  <c r="O64" i="27"/>
  <c r="N64" i="27"/>
  <c r="M64" i="27"/>
  <c r="L64" i="27"/>
  <c r="K64" i="27"/>
  <c r="J64" i="27"/>
  <c r="I64" i="27"/>
  <c r="H64" i="27"/>
  <c r="G64" i="27"/>
  <c r="F64" i="27"/>
  <c r="E64" i="27"/>
  <c r="D64" i="27"/>
  <c r="Z63" i="27"/>
  <c r="Y63" i="27"/>
  <c r="X63" i="27"/>
  <c r="W63" i="27"/>
  <c r="V63" i="27"/>
  <c r="U63" i="27"/>
  <c r="T63" i="27"/>
  <c r="S63" i="27"/>
  <c r="R63" i="27"/>
  <c r="Q63" i="27"/>
  <c r="P63" i="27"/>
  <c r="O63" i="27"/>
  <c r="N63" i="27"/>
  <c r="M63" i="27"/>
  <c r="L63" i="27"/>
  <c r="K63" i="27"/>
  <c r="J63" i="27"/>
  <c r="I63" i="27"/>
  <c r="H63" i="27"/>
  <c r="G63" i="27"/>
  <c r="F63" i="27"/>
  <c r="E63" i="27"/>
  <c r="D63" i="27"/>
  <c r="Z62" i="27"/>
  <c r="Y62" i="27"/>
  <c r="X62" i="27"/>
  <c r="W62" i="27"/>
  <c r="V62" i="27"/>
  <c r="U62" i="27"/>
  <c r="T62" i="27"/>
  <c r="S62" i="27"/>
  <c r="R62" i="27"/>
  <c r="Q62" i="27"/>
  <c r="P62" i="27"/>
  <c r="O62" i="27"/>
  <c r="N62" i="27"/>
  <c r="M62" i="27"/>
  <c r="L62" i="27"/>
  <c r="K62" i="27"/>
  <c r="J62" i="27"/>
  <c r="I62" i="27"/>
  <c r="H62" i="27"/>
  <c r="G62" i="27"/>
  <c r="F62" i="27"/>
  <c r="E62" i="27"/>
  <c r="D62" i="27"/>
  <c r="Z61" i="27"/>
  <c r="Y61" i="27"/>
  <c r="X61" i="27"/>
  <c r="W61" i="27"/>
  <c r="V61" i="27"/>
  <c r="U61" i="27"/>
  <c r="T61" i="27"/>
  <c r="S61" i="27"/>
  <c r="R61" i="27"/>
  <c r="Q61" i="27"/>
  <c r="P61" i="27"/>
  <c r="O61" i="27"/>
  <c r="N61" i="27"/>
  <c r="M61" i="27"/>
  <c r="L61" i="27"/>
  <c r="K61" i="27"/>
  <c r="J61" i="27"/>
  <c r="I61" i="27"/>
  <c r="H61" i="27"/>
  <c r="G61" i="27"/>
  <c r="F61" i="27"/>
  <c r="E61" i="27"/>
  <c r="D61" i="27"/>
  <c r="Z60" i="27"/>
  <c r="Y60" i="27"/>
  <c r="X60" i="27"/>
  <c r="W60" i="27"/>
  <c r="V60" i="27"/>
  <c r="U60" i="27"/>
  <c r="T60" i="27"/>
  <c r="S60" i="27"/>
  <c r="R60" i="27"/>
  <c r="Q60" i="27"/>
  <c r="P60" i="27"/>
  <c r="O60" i="27"/>
  <c r="N60" i="27"/>
  <c r="M60" i="27"/>
  <c r="L60" i="27"/>
  <c r="K60" i="27"/>
  <c r="J60" i="27"/>
  <c r="I60" i="27"/>
  <c r="H60" i="27"/>
  <c r="G60" i="27"/>
  <c r="F60" i="27"/>
  <c r="E60" i="27"/>
  <c r="D60" i="27"/>
  <c r="Z59" i="27"/>
  <c r="Y59" i="27"/>
  <c r="X59" i="27"/>
  <c r="W59" i="27"/>
  <c r="V59" i="27"/>
  <c r="U59" i="27"/>
  <c r="T59" i="27"/>
  <c r="S59" i="27"/>
  <c r="R59" i="27"/>
  <c r="Q59" i="27"/>
  <c r="P59" i="27"/>
  <c r="O59" i="27"/>
  <c r="N59" i="27"/>
  <c r="M59" i="27"/>
  <c r="L59" i="27"/>
  <c r="K59" i="27"/>
  <c r="J59" i="27"/>
  <c r="I59" i="27"/>
  <c r="H59" i="27"/>
  <c r="G59" i="27"/>
  <c r="F59" i="27"/>
  <c r="E59" i="27"/>
  <c r="D59" i="27"/>
  <c r="Z58" i="27"/>
  <c r="Y58" i="27"/>
  <c r="X58" i="27"/>
  <c r="W58" i="27"/>
  <c r="V58" i="27"/>
  <c r="U58" i="27"/>
  <c r="T58" i="27"/>
  <c r="S58" i="27"/>
  <c r="R58" i="27"/>
  <c r="Q58" i="27"/>
  <c r="P58" i="27"/>
  <c r="O58" i="27"/>
  <c r="N58" i="27"/>
  <c r="M58" i="27"/>
  <c r="L58" i="27"/>
  <c r="K58" i="27"/>
  <c r="J58" i="27"/>
  <c r="I58" i="27"/>
  <c r="H58" i="27"/>
  <c r="G58" i="27"/>
  <c r="F58" i="27"/>
  <c r="E58" i="27"/>
  <c r="D58" i="27"/>
  <c r="Z57" i="27"/>
  <c r="Y57" i="27"/>
  <c r="X57" i="27"/>
  <c r="W57" i="27"/>
  <c r="V57" i="27"/>
  <c r="U57" i="27"/>
  <c r="T57" i="27"/>
  <c r="S57" i="27"/>
  <c r="R57" i="27"/>
  <c r="Q57" i="27"/>
  <c r="P57" i="27"/>
  <c r="O57" i="27"/>
  <c r="N57" i="27"/>
  <c r="M57" i="27"/>
  <c r="L57" i="27"/>
  <c r="K57" i="27"/>
  <c r="J57" i="27"/>
  <c r="I57" i="27"/>
  <c r="H57" i="27"/>
  <c r="G57" i="27"/>
  <c r="F57" i="27"/>
  <c r="E57" i="27"/>
  <c r="D57" i="27"/>
  <c r="Z56" i="27"/>
  <c r="Y56" i="27"/>
  <c r="X56" i="27"/>
  <c r="W56" i="27"/>
  <c r="V56" i="27"/>
  <c r="U56" i="27"/>
  <c r="T56" i="27"/>
  <c r="S56" i="27"/>
  <c r="R56" i="27"/>
  <c r="Q56" i="27"/>
  <c r="P56" i="27"/>
  <c r="O56" i="27"/>
  <c r="N56" i="27"/>
  <c r="M56" i="27"/>
  <c r="L56" i="27"/>
  <c r="K56" i="27"/>
  <c r="J56" i="27"/>
  <c r="I56" i="27"/>
  <c r="H56" i="27"/>
  <c r="G56" i="27"/>
  <c r="F56" i="27"/>
  <c r="E56" i="27"/>
  <c r="D56" i="27"/>
  <c r="Z55" i="27"/>
  <c r="Y55" i="27"/>
  <c r="X55" i="27"/>
  <c r="W55" i="27"/>
  <c r="V55" i="27"/>
  <c r="U55" i="27"/>
  <c r="T55" i="27"/>
  <c r="S55" i="27"/>
  <c r="R55" i="27"/>
  <c r="Q55" i="27"/>
  <c r="P55" i="27"/>
  <c r="O55" i="27"/>
  <c r="N55" i="27"/>
  <c r="M55" i="27"/>
  <c r="L55" i="27"/>
  <c r="K55" i="27"/>
  <c r="J55" i="27"/>
  <c r="I55" i="27"/>
  <c r="H55" i="27"/>
  <c r="G55" i="27"/>
  <c r="F55" i="27"/>
  <c r="E55" i="27"/>
  <c r="D55" i="27"/>
  <c r="Z54" i="27"/>
  <c r="Y54" i="27"/>
  <c r="X54" i="27"/>
  <c r="W54" i="27"/>
  <c r="V54" i="27"/>
  <c r="U54" i="27"/>
  <c r="T54" i="27"/>
  <c r="S54" i="27"/>
  <c r="R54" i="27"/>
  <c r="Q54" i="27"/>
  <c r="P54" i="27"/>
  <c r="O54" i="27"/>
  <c r="N54" i="27"/>
  <c r="M54" i="27"/>
  <c r="L54" i="27"/>
  <c r="K54" i="27"/>
  <c r="J54" i="27"/>
  <c r="I54" i="27"/>
  <c r="H54" i="27"/>
  <c r="G54" i="27"/>
  <c r="F54" i="27"/>
  <c r="E54" i="27"/>
  <c r="D54" i="27"/>
  <c r="Z53" i="27"/>
  <c r="Y53" i="27"/>
  <c r="X53" i="27"/>
  <c r="W53" i="27"/>
  <c r="V53" i="27"/>
  <c r="U53" i="27"/>
  <c r="T53" i="27"/>
  <c r="S53" i="27"/>
  <c r="R53" i="27"/>
  <c r="Q53" i="27"/>
  <c r="P53" i="27"/>
  <c r="O53" i="27"/>
  <c r="N53" i="27"/>
  <c r="M53" i="27"/>
  <c r="L53" i="27"/>
  <c r="K53" i="27"/>
  <c r="J53" i="27"/>
  <c r="I53" i="27"/>
  <c r="H53" i="27"/>
  <c r="G53" i="27"/>
  <c r="F53" i="27"/>
  <c r="E53" i="27"/>
  <c r="D53" i="27"/>
  <c r="Z52" i="27"/>
  <c r="Y52" i="27"/>
  <c r="X52" i="27"/>
  <c r="W52" i="27"/>
  <c r="V52" i="27"/>
  <c r="U52" i="27"/>
  <c r="T52" i="27"/>
  <c r="S52" i="27"/>
  <c r="R52" i="27"/>
  <c r="Q52" i="27"/>
  <c r="P52" i="27"/>
  <c r="O52" i="27"/>
  <c r="N52" i="27"/>
  <c r="M52" i="27"/>
  <c r="L52" i="27"/>
  <c r="K52" i="27"/>
  <c r="J52" i="27"/>
  <c r="I52" i="27"/>
  <c r="H52" i="27"/>
  <c r="G52" i="27"/>
  <c r="F52" i="27"/>
  <c r="E52" i="27"/>
  <c r="D52" i="27"/>
  <c r="Z51" i="27"/>
  <c r="Y51" i="27"/>
  <c r="X51" i="27"/>
  <c r="W51" i="27"/>
  <c r="V51" i="27"/>
  <c r="U51" i="27"/>
  <c r="T51" i="27"/>
  <c r="S51" i="27"/>
  <c r="R51" i="27"/>
  <c r="Q51" i="27"/>
  <c r="P51" i="27"/>
  <c r="O51" i="27"/>
  <c r="N51" i="27"/>
  <c r="M51" i="27"/>
  <c r="L51" i="27"/>
  <c r="K51" i="27"/>
  <c r="J51" i="27"/>
  <c r="I51" i="27"/>
  <c r="H51" i="27"/>
  <c r="G51" i="27"/>
  <c r="F51" i="27"/>
  <c r="E51" i="27"/>
  <c r="D51" i="27"/>
  <c r="Z50" i="27"/>
  <c r="Y50" i="27"/>
  <c r="X50" i="27"/>
  <c r="W50" i="27"/>
  <c r="V50" i="27"/>
  <c r="U50" i="27"/>
  <c r="T50" i="27"/>
  <c r="S50" i="27"/>
  <c r="R50" i="27"/>
  <c r="Q50" i="27"/>
  <c r="P50" i="27"/>
  <c r="O50" i="27"/>
  <c r="N50" i="27"/>
  <c r="M50" i="27"/>
  <c r="L50" i="27"/>
  <c r="K50" i="27"/>
  <c r="J50" i="27"/>
  <c r="I50" i="27"/>
  <c r="H50" i="27"/>
  <c r="G50" i="27"/>
  <c r="F50" i="27"/>
  <c r="E50" i="27"/>
  <c r="D50" i="27"/>
  <c r="Z49" i="27"/>
  <c r="Y49" i="27"/>
  <c r="X49" i="27"/>
  <c r="W49" i="27"/>
  <c r="V49" i="27"/>
  <c r="U49" i="27"/>
  <c r="T49" i="27"/>
  <c r="S49" i="27"/>
  <c r="R49" i="27"/>
  <c r="Q49" i="27"/>
  <c r="P49" i="27"/>
  <c r="O49" i="27"/>
  <c r="N49" i="27"/>
  <c r="M49" i="27"/>
  <c r="L49" i="27"/>
  <c r="K49" i="27"/>
  <c r="J49" i="27"/>
  <c r="I49" i="27"/>
  <c r="H49" i="27"/>
  <c r="G49" i="27"/>
  <c r="F49" i="27"/>
  <c r="E49" i="27"/>
  <c r="D49" i="27"/>
  <c r="Z48" i="27"/>
  <c r="Y48" i="27"/>
  <c r="X48" i="27"/>
  <c r="W48" i="27"/>
  <c r="V48" i="27"/>
  <c r="U48" i="27"/>
  <c r="T48" i="27"/>
  <c r="S48" i="27"/>
  <c r="R48" i="27"/>
  <c r="Q48" i="27"/>
  <c r="P48" i="27"/>
  <c r="O48" i="27"/>
  <c r="N48" i="27"/>
  <c r="M48" i="27"/>
  <c r="L48" i="27"/>
  <c r="K48" i="27"/>
  <c r="J48" i="27"/>
  <c r="I48" i="27"/>
  <c r="H48" i="27"/>
  <c r="G48" i="27"/>
  <c r="F48" i="27"/>
  <c r="E48" i="27"/>
  <c r="D48" i="27"/>
  <c r="Z47" i="27"/>
  <c r="Y47" i="27"/>
  <c r="X47" i="27"/>
  <c r="W47" i="27"/>
  <c r="V47" i="27"/>
  <c r="U47" i="27"/>
  <c r="T47" i="27"/>
  <c r="S47" i="27"/>
  <c r="R47" i="27"/>
  <c r="Q47" i="27"/>
  <c r="P47" i="27"/>
  <c r="O47" i="27"/>
  <c r="N47" i="27"/>
  <c r="M47" i="27"/>
  <c r="L47" i="27"/>
  <c r="K47" i="27"/>
  <c r="J47" i="27"/>
  <c r="I47" i="27"/>
  <c r="H47" i="27"/>
  <c r="G47" i="27"/>
  <c r="F47" i="27"/>
  <c r="E47" i="27"/>
  <c r="D47" i="27"/>
  <c r="Z46" i="27"/>
  <c r="Y46" i="27"/>
  <c r="X46" i="27"/>
  <c r="W46" i="27"/>
  <c r="V46" i="27"/>
  <c r="U46" i="27"/>
  <c r="T46" i="27"/>
  <c r="S46" i="27"/>
  <c r="R46" i="27"/>
  <c r="Q46" i="27"/>
  <c r="P46" i="27"/>
  <c r="O46" i="27"/>
  <c r="N46" i="27"/>
  <c r="M46" i="27"/>
  <c r="L46" i="27"/>
  <c r="K46" i="27"/>
  <c r="J46" i="27"/>
  <c r="I46" i="27"/>
  <c r="H46" i="27"/>
  <c r="G46" i="27"/>
  <c r="F46" i="27"/>
  <c r="E46" i="27"/>
  <c r="D46" i="27"/>
  <c r="Z45" i="27"/>
  <c r="Y45" i="27"/>
  <c r="X45" i="27"/>
  <c r="W45" i="27"/>
  <c r="V45" i="27"/>
  <c r="U45" i="27"/>
  <c r="T45" i="27"/>
  <c r="S45" i="27"/>
  <c r="R45" i="27"/>
  <c r="Q45" i="27"/>
  <c r="P45" i="27"/>
  <c r="O45" i="27"/>
  <c r="N45" i="27"/>
  <c r="M45" i="27"/>
  <c r="L45" i="27"/>
  <c r="K45" i="27"/>
  <c r="J45" i="27"/>
  <c r="I45" i="27"/>
  <c r="H45" i="27"/>
  <c r="G45" i="27"/>
  <c r="F45" i="27"/>
  <c r="E45" i="27"/>
  <c r="D45" i="27"/>
  <c r="Z44" i="27"/>
  <c r="Y44" i="27"/>
  <c r="X44" i="27"/>
  <c r="W44" i="27"/>
  <c r="V44" i="27"/>
  <c r="U44" i="27"/>
  <c r="T44" i="27"/>
  <c r="S44" i="27"/>
  <c r="R44" i="27"/>
  <c r="Q44" i="27"/>
  <c r="P44" i="27"/>
  <c r="O44" i="27"/>
  <c r="N44" i="27"/>
  <c r="M44" i="27"/>
  <c r="L44" i="27"/>
  <c r="K44" i="27"/>
  <c r="J44" i="27"/>
  <c r="I44" i="27"/>
  <c r="H44" i="27"/>
  <c r="G44" i="27"/>
  <c r="F44" i="27"/>
  <c r="E44" i="27"/>
  <c r="D44" i="27"/>
  <c r="Z43" i="27"/>
  <c r="Y43" i="27"/>
  <c r="X43" i="27"/>
  <c r="W43" i="27"/>
  <c r="V43" i="27"/>
  <c r="U43" i="27"/>
  <c r="T43" i="27"/>
  <c r="S43" i="27"/>
  <c r="R43" i="27"/>
  <c r="Q43" i="27"/>
  <c r="P43" i="27"/>
  <c r="O43" i="27"/>
  <c r="N43" i="27"/>
  <c r="M43" i="27"/>
  <c r="L43" i="27"/>
  <c r="K43" i="27"/>
  <c r="J43" i="27"/>
  <c r="I43" i="27"/>
  <c r="H43" i="27"/>
  <c r="G43" i="27"/>
  <c r="F43" i="27"/>
  <c r="E43" i="27"/>
  <c r="D43" i="27"/>
  <c r="Z42" i="27"/>
  <c r="Y42" i="27"/>
  <c r="X42" i="27"/>
  <c r="W42" i="27"/>
  <c r="V42" i="27"/>
  <c r="U42" i="27"/>
  <c r="T42" i="27"/>
  <c r="S42" i="27"/>
  <c r="R42" i="27"/>
  <c r="Q42" i="27"/>
  <c r="P42" i="27"/>
  <c r="O42" i="27"/>
  <c r="N42" i="27"/>
  <c r="M42" i="27"/>
  <c r="L42" i="27"/>
  <c r="K42" i="27"/>
  <c r="J42" i="27"/>
  <c r="I42" i="27"/>
  <c r="H42" i="27"/>
  <c r="G42" i="27"/>
  <c r="F42" i="27"/>
  <c r="E42" i="27"/>
  <c r="D42" i="27"/>
  <c r="Z41" i="27"/>
  <c r="Y41" i="27"/>
  <c r="X41" i="27"/>
  <c r="W41" i="27"/>
  <c r="V41" i="27"/>
  <c r="U41" i="27"/>
  <c r="T41" i="27"/>
  <c r="S41" i="27"/>
  <c r="R41" i="27"/>
  <c r="Q41" i="27"/>
  <c r="P41" i="27"/>
  <c r="O41" i="27"/>
  <c r="N41" i="27"/>
  <c r="M41" i="27"/>
  <c r="L41" i="27"/>
  <c r="K41" i="27"/>
  <c r="J41" i="27"/>
  <c r="I41" i="27"/>
  <c r="H41" i="27"/>
  <c r="G41" i="27"/>
  <c r="F41" i="27"/>
  <c r="E41" i="27"/>
  <c r="D41" i="27"/>
  <c r="Z40" i="27"/>
  <c r="Y40" i="27"/>
  <c r="X40" i="27"/>
  <c r="W40" i="27"/>
  <c r="V40" i="27"/>
  <c r="U40" i="27"/>
  <c r="T40" i="27"/>
  <c r="S40" i="27"/>
  <c r="R40" i="27"/>
  <c r="Q40" i="27"/>
  <c r="P40" i="27"/>
  <c r="O40" i="27"/>
  <c r="N40" i="27"/>
  <c r="M40" i="27"/>
  <c r="L40" i="27"/>
  <c r="K40" i="27"/>
  <c r="J40" i="27"/>
  <c r="I40" i="27"/>
  <c r="H40" i="27"/>
  <c r="G40" i="27"/>
  <c r="F40" i="27"/>
  <c r="E40" i="27"/>
  <c r="D40" i="27"/>
  <c r="Z39" i="27"/>
  <c r="Y39" i="27"/>
  <c r="X39" i="27"/>
  <c r="W39" i="27"/>
  <c r="V39" i="27"/>
  <c r="U39" i="27"/>
  <c r="T39" i="27"/>
  <c r="S39" i="27"/>
  <c r="R39" i="27"/>
  <c r="Q39" i="27"/>
  <c r="P39" i="27"/>
  <c r="O39" i="27"/>
  <c r="N39" i="27"/>
  <c r="M39" i="27"/>
  <c r="L39" i="27"/>
  <c r="K39" i="27"/>
  <c r="J39" i="27"/>
  <c r="I39" i="27"/>
  <c r="H39" i="27"/>
  <c r="G39" i="27"/>
  <c r="F39" i="27"/>
  <c r="E39" i="27"/>
  <c r="D39" i="27"/>
  <c r="Z38" i="27"/>
  <c r="Y38" i="27"/>
  <c r="X38" i="27"/>
  <c r="W38" i="27"/>
  <c r="V38" i="27"/>
  <c r="U38" i="27"/>
  <c r="T38" i="27"/>
  <c r="S38" i="27"/>
  <c r="R38" i="27"/>
  <c r="Q38" i="27"/>
  <c r="P38" i="27"/>
  <c r="O38" i="27"/>
  <c r="N38" i="27"/>
  <c r="M38" i="27"/>
  <c r="L38" i="27"/>
  <c r="K38" i="27"/>
  <c r="J38" i="27"/>
  <c r="I38" i="27"/>
  <c r="H38" i="27"/>
  <c r="G38" i="27"/>
  <c r="F38" i="27"/>
  <c r="E38" i="27"/>
  <c r="D38" i="27"/>
  <c r="Z37" i="27"/>
  <c r="Y37" i="27"/>
  <c r="X37" i="27"/>
  <c r="W37" i="27"/>
  <c r="V37" i="27"/>
  <c r="U37" i="27"/>
  <c r="T37" i="27"/>
  <c r="S37" i="27"/>
  <c r="R37" i="27"/>
  <c r="Q37" i="27"/>
  <c r="P37" i="27"/>
  <c r="O37" i="27"/>
  <c r="N37" i="27"/>
  <c r="M37" i="27"/>
  <c r="L37" i="27"/>
  <c r="K37" i="27"/>
  <c r="J37" i="27"/>
  <c r="I37" i="27"/>
  <c r="H37" i="27"/>
  <c r="G37" i="27"/>
  <c r="F37" i="27"/>
  <c r="E37" i="27"/>
  <c r="D37" i="27"/>
  <c r="Z36" i="27"/>
  <c r="Y36" i="27"/>
  <c r="X36" i="27"/>
  <c r="W36" i="27"/>
  <c r="V36" i="27"/>
  <c r="U36" i="27"/>
  <c r="T36" i="27"/>
  <c r="S36" i="27"/>
  <c r="R36" i="27"/>
  <c r="Q36" i="27"/>
  <c r="P36" i="27"/>
  <c r="O36" i="27"/>
  <c r="N36" i="27"/>
  <c r="M36" i="27"/>
  <c r="L36" i="27"/>
  <c r="K36" i="27"/>
  <c r="J36" i="27"/>
  <c r="I36" i="27"/>
  <c r="H36" i="27"/>
  <c r="G36" i="27"/>
  <c r="F36" i="27"/>
  <c r="E36" i="27"/>
  <c r="D36" i="27"/>
  <c r="Z35" i="27"/>
  <c r="Y35" i="27"/>
  <c r="X35" i="27"/>
  <c r="W35" i="27"/>
  <c r="V35" i="27"/>
  <c r="U35" i="27"/>
  <c r="T35" i="27"/>
  <c r="S35" i="27"/>
  <c r="R35" i="27"/>
  <c r="Q35" i="27"/>
  <c r="P35" i="27"/>
  <c r="O35" i="27"/>
  <c r="N35" i="27"/>
  <c r="M35" i="27"/>
  <c r="L35" i="27"/>
  <c r="K35" i="27"/>
  <c r="J35" i="27"/>
  <c r="I35" i="27"/>
  <c r="H35" i="27"/>
  <c r="G35" i="27"/>
  <c r="F35" i="27"/>
  <c r="E35" i="27"/>
  <c r="D35" i="27"/>
  <c r="Z34" i="27"/>
  <c r="Y34" i="27"/>
  <c r="X34" i="27"/>
  <c r="W34" i="27"/>
  <c r="V34" i="27"/>
  <c r="U34" i="27"/>
  <c r="T34" i="27"/>
  <c r="S34" i="27"/>
  <c r="R34" i="27"/>
  <c r="Q34" i="27"/>
  <c r="P34" i="27"/>
  <c r="O34" i="27"/>
  <c r="N34" i="27"/>
  <c r="M34" i="27"/>
  <c r="L34" i="27"/>
  <c r="K34" i="27"/>
  <c r="J34" i="27"/>
  <c r="I34" i="27"/>
  <c r="H34" i="27"/>
  <c r="G34" i="27"/>
  <c r="F34" i="27"/>
  <c r="E34" i="27"/>
  <c r="D34" i="27"/>
  <c r="Z33" i="27"/>
  <c r="Y33" i="27"/>
  <c r="X33" i="27"/>
  <c r="W33" i="27"/>
  <c r="V33" i="27"/>
  <c r="U33" i="27"/>
  <c r="T33" i="27"/>
  <c r="S33" i="27"/>
  <c r="R33" i="27"/>
  <c r="Q33" i="27"/>
  <c r="P33" i="27"/>
  <c r="O33" i="27"/>
  <c r="N33" i="27"/>
  <c r="M33" i="27"/>
  <c r="L33" i="27"/>
  <c r="K33" i="27"/>
  <c r="J33" i="27"/>
  <c r="I33" i="27"/>
  <c r="H33" i="27"/>
  <c r="G33" i="27"/>
  <c r="F33" i="27"/>
  <c r="E33" i="27"/>
  <c r="D33" i="27"/>
  <c r="Z32" i="27"/>
  <c r="Y32" i="27"/>
  <c r="X32" i="27"/>
  <c r="W32" i="27"/>
  <c r="V32" i="27"/>
  <c r="U32" i="27"/>
  <c r="T32" i="27"/>
  <c r="S32" i="27"/>
  <c r="R32" i="27"/>
  <c r="Q32" i="27"/>
  <c r="P32" i="27"/>
  <c r="O32" i="27"/>
  <c r="N32" i="27"/>
  <c r="M32" i="27"/>
  <c r="L32" i="27"/>
  <c r="K32" i="27"/>
  <c r="J32" i="27"/>
  <c r="I32" i="27"/>
  <c r="H32" i="27"/>
  <c r="G32" i="27"/>
  <c r="F32" i="27"/>
  <c r="E32" i="27"/>
  <c r="D32" i="27"/>
  <c r="Z31" i="27"/>
  <c r="Y31" i="27"/>
  <c r="X31" i="27"/>
  <c r="W31" i="27"/>
  <c r="V31" i="27"/>
  <c r="U31" i="27"/>
  <c r="T31" i="27"/>
  <c r="S31" i="27"/>
  <c r="R31" i="27"/>
  <c r="Q31" i="27"/>
  <c r="P31" i="27"/>
  <c r="O31" i="27"/>
  <c r="N31" i="27"/>
  <c r="M31" i="27"/>
  <c r="L31" i="27"/>
  <c r="K31" i="27"/>
  <c r="J31" i="27"/>
  <c r="I31" i="27"/>
  <c r="H31" i="27"/>
  <c r="G31" i="27"/>
  <c r="F31" i="27"/>
  <c r="E31" i="27"/>
  <c r="D31" i="27"/>
  <c r="Z30" i="27"/>
  <c r="Y30" i="27"/>
  <c r="X30" i="27"/>
  <c r="W30" i="27"/>
  <c r="V30" i="27"/>
  <c r="U30" i="27"/>
  <c r="T30" i="27"/>
  <c r="S30" i="27"/>
  <c r="R30" i="27"/>
  <c r="Q30" i="27"/>
  <c r="P30" i="27"/>
  <c r="O30" i="27"/>
  <c r="N30" i="27"/>
  <c r="M30" i="27"/>
  <c r="L30" i="27"/>
  <c r="K30" i="27"/>
  <c r="J30" i="27"/>
  <c r="I30" i="27"/>
  <c r="H30" i="27"/>
  <c r="G30" i="27"/>
  <c r="F30" i="27"/>
  <c r="E30" i="27"/>
  <c r="D30" i="27"/>
  <c r="Z29" i="27"/>
  <c r="Y29" i="27"/>
  <c r="X29" i="27"/>
  <c r="W29" i="27"/>
  <c r="V29" i="27"/>
  <c r="U29" i="27"/>
  <c r="T29" i="27"/>
  <c r="S29" i="27"/>
  <c r="R29" i="27"/>
  <c r="Q29" i="27"/>
  <c r="P29" i="27"/>
  <c r="O29" i="27"/>
  <c r="N29" i="27"/>
  <c r="M29" i="27"/>
  <c r="L29" i="27"/>
  <c r="K29" i="27"/>
  <c r="J29" i="27"/>
  <c r="I29" i="27"/>
  <c r="H29" i="27"/>
  <c r="G29" i="27"/>
  <c r="F29" i="27"/>
  <c r="E29" i="27"/>
  <c r="D29" i="27"/>
  <c r="Z28" i="27"/>
  <c r="Y28" i="27"/>
  <c r="X28" i="27"/>
  <c r="W28" i="27"/>
  <c r="V28" i="27"/>
  <c r="U28" i="27"/>
  <c r="T28" i="27"/>
  <c r="S28" i="27"/>
  <c r="R28" i="27"/>
  <c r="Q28" i="27"/>
  <c r="P28" i="27"/>
  <c r="O28" i="27"/>
  <c r="N28" i="27"/>
  <c r="M28" i="27"/>
  <c r="L28" i="27"/>
  <c r="K28" i="27"/>
  <c r="J28" i="27"/>
  <c r="I28" i="27"/>
  <c r="H28" i="27"/>
  <c r="G28" i="27"/>
  <c r="F28" i="27"/>
  <c r="E28" i="27"/>
  <c r="D28" i="27"/>
  <c r="Z27" i="27"/>
  <c r="Z26" i="27"/>
  <c r="Z25" i="27"/>
  <c r="Z24" i="27"/>
  <c r="Z23" i="27"/>
  <c r="Z22" i="27"/>
  <c r="Z21" i="27"/>
  <c r="Y21" i="27"/>
  <c r="X21" i="27"/>
  <c r="W21" i="27"/>
  <c r="V21" i="27"/>
  <c r="U21" i="27"/>
  <c r="T21" i="27"/>
  <c r="S21" i="27"/>
  <c r="R21" i="27"/>
  <c r="Q21" i="27"/>
  <c r="P21" i="27"/>
  <c r="O21" i="27"/>
  <c r="N21" i="27"/>
  <c r="M21" i="27"/>
  <c r="L21" i="27"/>
  <c r="K21" i="27"/>
  <c r="J21" i="27"/>
  <c r="I21" i="27"/>
  <c r="H21" i="27"/>
  <c r="G21" i="27"/>
  <c r="F21" i="27"/>
  <c r="E21" i="27"/>
  <c r="D21" i="27"/>
  <c r="Z20" i="27"/>
  <c r="Y20" i="27"/>
  <c r="X20" i="27"/>
  <c r="W20" i="27"/>
  <c r="V20" i="27"/>
  <c r="U20" i="27"/>
  <c r="T20" i="27"/>
  <c r="S20" i="27"/>
  <c r="R20" i="27"/>
  <c r="Q20" i="27"/>
  <c r="P20" i="27"/>
  <c r="O20" i="27"/>
  <c r="N20" i="27"/>
  <c r="M20" i="27"/>
  <c r="L20" i="27"/>
  <c r="K20" i="27"/>
  <c r="J20" i="27"/>
  <c r="I20" i="27"/>
  <c r="H20" i="27"/>
  <c r="G20" i="27"/>
  <c r="F20" i="27"/>
  <c r="E20" i="27"/>
  <c r="D20" i="27"/>
  <c r="Z19" i="27"/>
  <c r="Y19" i="27"/>
  <c r="X19" i="27"/>
  <c r="W19" i="27"/>
  <c r="V19" i="27"/>
  <c r="U19" i="27"/>
  <c r="T19" i="27"/>
  <c r="S19" i="27"/>
  <c r="R19" i="27"/>
  <c r="Q19" i="27"/>
  <c r="P19" i="27"/>
  <c r="O19" i="27"/>
  <c r="N19" i="27"/>
  <c r="M19" i="27"/>
  <c r="L19" i="27"/>
  <c r="K19" i="27"/>
  <c r="J19" i="27"/>
  <c r="I19" i="27"/>
  <c r="H19" i="27"/>
  <c r="G19" i="27"/>
  <c r="F19" i="27"/>
  <c r="E19" i="27"/>
  <c r="D19" i="27"/>
  <c r="Z18" i="27"/>
  <c r="Y18" i="27"/>
  <c r="X18" i="27"/>
  <c r="W18" i="27"/>
  <c r="V18" i="27"/>
  <c r="U18" i="27"/>
  <c r="T18" i="27"/>
  <c r="S18" i="27"/>
  <c r="R18" i="27"/>
  <c r="Q18" i="27"/>
  <c r="P18" i="27"/>
  <c r="O18" i="27"/>
  <c r="N18" i="27"/>
  <c r="M18" i="27"/>
  <c r="L18" i="27"/>
  <c r="K18" i="27"/>
  <c r="J18" i="27"/>
  <c r="I18" i="27"/>
  <c r="H18" i="27"/>
  <c r="G18" i="27"/>
  <c r="F18" i="27"/>
  <c r="E18" i="27"/>
  <c r="D18" i="27"/>
  <c r="Z17" i="27"/>
  <c r="Y17" i="27"/>
  <c r="X17" i="27"/>
  <c r="W17" i="27"/>
  <c r="V17" i="27"/>
  <c r="U17" i="27"/>
  <c r="T17" i="27"/>
  <c r="S17" i="27"/>
  <c r="R17" i="27"/>
  <c r="Q17" i="27"/>
  <c r="P17" i="27"/>
  <c r="O17" i="27"/>
  <c r="N17" i="27"/>
  <c r="M17" i="27"/>
  <c r="L17" i="27"/>
  <c r="K17" i="27"/>
  <c r="J17" i="27"/>
  <c r="I17" i="27"/>
  <c r="H17" i="27"/>
  <c r="G17" i="27"/>
  <c r="F17" i="27"/>
  <c r="E17" i="27"/>
  <c r="D17" i="27"/>
  <c r="Z16" i="27"/>
  <c r="Y16" i="27"/>
  <c r="X16" i="27"/>
  <c r="W16" i="27"/>
  <c r="V16" i="27"/>
  <c r="U16" i="27"/>
  <c r="T16" i="27"/>
  <c r="S16" i="27"/>
  <c r="R16" i="27"/>
  <c r="Q16" i="27"/>
  <c r="P16" i="27"/>
  <c r="O16" i="27"/>
  <c r="N16" i="27"/>
  <c r="M16" i="27"/>
  <c r="L16" i="27"/>
  <c r="K16" i="27"/>
  <c r="J16" i="27"/>
  <c r="I16" i="27"/>
  <c r="H16" i="27"/>
  <c r="G16" i="27"/>
  <c r="F16" i="27"/>
  <c r="E16" i="27"/>
  <c r="D16" i="27"/>
  <c r="Z15" i="27"/>
  <c r="Y15" i="27"/>
  <c r="X15" i="27"/>
  <c r="W15" i="27"/>
  <c r="V15" i="27"/>
  <c r="U15" i="27"/>
  <c r="T15" i="27"/>
  <c r="S15" i="27"/>
  <c r="R15" i="27"/>
  <c r="Q15" i="27"/>
  <c r="P15" i="27"/>
  <c r="O15" i="27"/>
  <c r="N15" i="27"/>
  <c r="M15" i="27"/>
  <c r="L15" i="27"/>
  <c r="K15" i="27"/>
  <c r="J15" i="27"/>
  <c r="I15" i="27"/>
  <c r="H15" i="27"/>
  <c r="G15" i="27"/>
  <c r="F15" i="27"/>
  <c r="E15" i="27"/>
  <c r="D15" i="27"/>
  <c r="Z14" i="27"/>
  <c r="Y14" i="27"/>
  <c r="X14" i="27"/>
  <c r="W14" i="27"/>
  <c r="V14" i="27"/>
  <c r="U14" i="27"/>
  <c r="T14" i="27"/>
  <c r="S14" i="27"/>
  <c r="R14" i="27"/>
  <c r="Q14" i="27"/>
  <c r="P14" i="27"/>
  <c r="O14" i="27"/>
  <c r="N14" i="27"/>
  <c r="M14" i="27"/>
  <c r="L14" i="27"/>
  <c r="K14" i="27"/>
  <c r="J14" i="27"/>
  <c r="I14" i="27"/>
  <c r="H14" i="27"/>
  <c r="G14" i="27"/>
  <c r="F14" i="27"/>
  <c r="E14" i="27"/>
  <c r="D14" i="27"/>
  <c r="Z13" i="27"/>
  <c r="Y13" i="27"/>
  <c r="X13" i="27"/>
  <c r="W13" i="27"/>
  <c r="V13" i="27"/>
  <c r="U13" i="27"/>
  <c r="T13" i="27"/>
  <c r="S13" i="27"/>
  <c r="R13" i="27"/>
  <c r="Q13" i="27"/>
  <c r="P13" i="27"/>
  <c r="O13" i="27"/>
  <c r="N13" i="27"/>
  <c r="M13" i="27"/>
  <c r="L13" i="27"/>
  <c r="K13" i="27"/>
  <c r="J13" i="27"/>
  <c r="I13" i="27"/>
  <c r="H13" i="27"/>
  <c r="G13" i="27"/>
  <c r="F13" i="27"/>
  <c r="E13" i="27"/>
  <c r="D13" i="27"/>
  <c r="Z12" i="27"/>
  <c r="Z11" i="27"/>
  <c r="Y11" i="27"/>
  <c r="X11" i="27"/>
  <c r="W11" i="27"/>
  <c r="V11" i="27"/>
  <c r="U11" i="27"/>
  <c r="T11" i="27"/>
  <c r="S11" i="27"/>
  <c r="R11" i="27"/>
  <c r="Q11" i="27"/>
  <c r="P11" i="27"/>
  <c r="O11" i="27"/>
  <c r="N11" i="27"/>
  <c r="M11" i="27"/>
  <c r="L11" i="27"/>
  <c r="K11" i="27"/>
  <c r="J11" i="27"/>
  <c r="I11" i="27"/>
  <c r="H11" i="27"/>
  <c r="G11" i="27"/>
  <c r="F11" i="27"/>
  <c r="E11" i="27"/>
  <c r="D11" i="27"/>
  <c r="Z10" i="27"/>
  <c r="Z9" i="27"/>
  <c r="Y9" i="27"/>
  <c r="X9" i="27"/>
  <c r="W9" i="27"/>
  <c r="V9" i="27"/>
  <c r="U9" i="27"/>
  <c r="T9" i="27"/>
  <c r="S9" i="27"/>
  <c r="R9" i="27"/>
  <c r="Q9" i="27"/>
  <c r="P9" i="27"/>
  <c r="O9" i="27"/>
  <c r="N9" i="27"/>
  <c r="M9" i="27"/>
  <c r="L9" i="27"/>
  <c r="K9" i="27"/>
  <c r="J9" i="27"/>
  <c r="I9" i="27"/>
  <c r="H9" i="27"/>
  <c r="G9" i="27"/>
  <c r="F9" i="27"/>
  <c r="E9" i="27"/>
  <c r="D9" i="27"/>
  <c r="Z8" i="27"/>
  <c r="Z7" i="27"/>
  <c r="Y7" i="27"/>
  <c r="X7" i="27"/>
  <c r="W7" i="27"/>
  <c r="V7" i="27"/>
  <c r="U7" i="27"/>
  <c r="T7" i="27"/>
  <c r="S7" i="27"/>
  <c r="R7" i="27"/>
  <c r="Q7" i="27"/>
  <c r="P7" i="27"/>
  <c r="O7" i="27"/>
  <c r="N7" i="27"/>
  <c r="M7" i="27"/>
  <c r="L7" i="27"/>
  <c r="K7" i="27"/>
  <c r="J7" i="27"/>
  <c r="I7" i="27"/>
  <c r="H7" i="27"/>
  <c r="G7" i="27"/>
  <c r="F7" i="27"/>
  <c r="E7" i="27"/>
  <c r="D7" i="27"/>
  <c r="Z6" i="27"/>
  <c r="Y6" i="27"/>
  <c r="X6" i="27"/>
  <c r="W6" i="27"/>
  <c r="V6" i="27"/>
  <c r="U6" i="27"/>
  <c r="T6" i="27"/>
  <c r="S6" i="27"/>
  <c r="R6" i="27"/>
  <c r="Q6" i="27"/>
  <c r="P6" i="27"/>
  <c r="O6" i="27"/>
  <c r="N6" i="27"/>
  <c r="M6" i="27"/>
  <c r="L6" i="27"/>
  <c r="K6" i="27"/>
  <c r="J6" i="27"/>
  <c r="I6" i="27"/>
  <c r="H6" i="27"/>
  <c r="G6" i="27"/>
  <c r="F6" i="27"/>
  <c r="E6" i="27"/>
  <c r="D6" i="27"/>
  <c r="Z5" i="27"/>
  <c r="Y5" i="27"/>
  <c r="X5" i="27"/>
  <c r="W5" i="27"/>
  <c r="V5" i="27"/>
  <c r="U5" i="27"/>
  <c r="T5" i="27"/>
  <c r="S5" i="27"/>
  <c r="R5" i="27"/>
  <c r="Q5" i="27"/>
  <c r="P5" i="27"/>
  <c r="O5" i="27"/>
  <c r="N5" i="27"/>
  <c r="M5" i="27"/>
  <c r="L5" i="27"/>
  <c r="K5" i="27"/>
  <c r="J5" i="27"/>
  <c r="I5" i="27"/>
  <c r="H5" i="27"/>
  <c r="G5" i="27"/>
  <c r="F5" i="27"/>
  <c r="E5" i="27"/>
  <c r="D5" i="27"/>
  <c r="Z4" i="27"/>
  <c r="Y4" i="27"/>
  <c r="X4" i="27"/>
  <c r="W4" i="27"/>
  <c r="V4" i="27"/>
  <c r="U4" i="27"/>
  <c r="T4" i="27"/>
  <c r="S4" i="27"/>
  <c r="R4" i="27"/>
  <c r="Q4" i="27"/>
  <c r="P4" i="27"/>
  <c r="O4" i="27"/>
  <c r="N4" i="27"/>
  <c r="M4" i="27"/>
  <c r="L4" i="27"/>
  <c r="K4" i="27"/>
  <c r="J4" i="27"/>
  <c r="I4" i="27"/>
  <c r="H4" i="27"/>
  <c r="G4" i="27"/>
  <c r="F4" i="27"/>
  <c r="E4" i="27"/>
  <c r="D4" i="27"/>
  <c r="Z88" i="26"/>
  <c r="Y88" i="26"/>
  <c r="X88" i="26"/>
  <c r="W88" i="26"/>
  <c r="V88" i="26"/>
  <c r="U88" i="26"/>
  <c r="T88" i="26"/>
  <c r="S88" i="26"/>
  <c r="R88" i="26"/>
  <c r="Q88" i="26"/>
  <c r="P88" i="26"/>
  <c r="O88" i="26"/>
  <c r="N88" i="26"/>
  <c r="M88" i="26"/>
  <c r="L88" i="26"/>
  <c r="K88" i="26"/>
  <c r="J88" i="26"/>
  <c r="I88" i="26"/>
  <c r="H88" i="26"/>
  <c r="G88" i="26"/>
  <c r="F88" i="26"/>
  <c r="E88" i="26"/>
  <c r="D88" i="26"/>
  <c r="Z86" i="26"/>
  <c r="Y86" i="26"/>
  <c r="X86" i="26"/>
  <c r="W86" i="26"/>
  <c r="V86" i="26"/>
  <c r="U86" i="26"/>
  <c r="T86" i="26"/>
  <c r="S86" i="26"/>
  <c r="R86" i="26"/>
  <c r="Q86" i="26"/>
  <c r="P86" i="26"/>
  <c r="O86" i="26"/>
  <c r="N86" i="26"/>
  <c r="M86" i="26"/>
  <c r="L86" i="26"/>
  <c r="K86" i="26"/>
  <c r="J86" i="26"/>
  <c r="I86" i="26"/>
  <c r="H86" i="26"/>
  <c r="G86" i="26"/>
  <c r="F86" i="26"/>
  <c r="E86" i="26"/>
  <c r="D86" i="26"/>
  <c r="AA85" i="26"/>
  <c r="Z85" i="26"/>
  <c r="AA84" i="26"/>
  <c r="Z84" i="26"/>
  <c r="AA83" i="26"/>
  <c r="Z83" i="26"/>
  <c r="AA82" i="26"/>
  <c r="Z82" i="26"/>
  <c r="AA81" i="26"/>
  <c r="Z81" i="26"/>
  <c r="AA80" i="26"/>
  <c r="Z80" i="26"/>
  <c r="Y80" i="26"/>
  <c r="X80" i="26"/>
  <c r="W80" i="26"/>
  <c r="V80" i="26"/>
  <c r="U80" i="26"/>
  <c r="T80" i="26"/>
  <c r="S80" i="26"/>
  <c r="R80" i="26"/>
  <c r="Q80" i="26"/>
  <c r="P80" i="26"/>
  <c r="O80" i="26"/>
  <c r="N80" i="26"/>
  <c r="M80" i="26"/>
  <c r="L80" i="26"/>
  <c r="K80" i="26"/>
  <c r="J80" i="26"/>
  <c r="I80" i="26"/>
  <c r="H80" i="26"/>
  <c r="G80" i="26"/>
  <c r="F80" i="26"/>
  <c r="E80" i="26"/>
  <c r="D80" i="26"/>
  <c r="AA79" i="26"/>
  <c r="Z79" i="26"/>
  <c r="AA78" i="26"/>
  <c r="Z78" i="26"/>
  <c r="AA77" i="26"/>
  <c r="Z77" i="26"/>
  <c r="AA76" i="26"/>
  <c r="Z76" i="26"/>
  <c r="AA75" i="26"/>
  <c r="Z75" i="26"/>
  <c r="AA74" i="26"/>
  <c r="Z74" i="26"/>
  <c r="AA73" i="26"/>
  <c r="Z73" i="26"/>
  <c r="AA72" i="26"/>
  <c r="Z72" i="26"/>
  <c r="Y72" i="26"/>
  <c r="X72" i="26"/>
  <c r="W72" i="26"/>
  <c r="V72" i="26"/>
  <c r="U72" i="26"/>
  <c r="T72" i="26"/>
  <c r="S72" i="26"/>
  <c r="R72" i="26"/>
  <c r="Q72" i="26"/>
  <c r="P72" i="26"/>
  <c r="O72" i="26"/>
  <c r="N72" i="26"/>
  <c r="M72" i="26"/>
  <c r="L72" i="26"/>
  <c r="K72" i="26"/>
  <c r="J72" i="26"/>
  <c r="I72" i="26"/>
  <c r="H72" i="26"/>
  <c r="G72" i="26"/>
  <c r="F72" i="26"/>
  <c r="E72" i="26"/>
  <c r="D72" i="26"/>
  <c r="AA71" i="26"/>
  <c r="Z71" i="26"/>
  <c r="AA70" i="26"/>
  <c r="Z70" i="26"/>
  <c r="AA69" i="26"/>
  <c r="Z69" i="26"/>
  <c r="AA68" i="26"/>
  <c r="Z68" i="26"/>
  <c r="AA67" i="26"/>
  <c r="Z67" i="26"/>
  <c r="Y67" i="26"/>
  <c r="X67" i="26"/>
  <c r="W67" i="26"/>
  <c r="V67" i="26"/>
  <c r="U67" i="26"/>
  <c r="T67" i="26"/>
  <c r="S67" i="26"/>
  <c r="R67" i="26"/>
  <c r="Q67" i="26"/>
  <c r="P67" i="26"/>
  <c r="O67" i="26"/>
  <c r="N67" i="26"/>
  <c r="M67" i="26"/>
  <c r="L67" i="26"/>
  <c r="K67" i="26"/>
  <c r="J67" i="26"/>
  <c r="I67" i="26"/>
  <c r="H67" i="26"/>
  <c r="G67" i="26"/>
  <c r="F67" i="26"/>
  <c r="E67" i="26"/>
  <c r="D67" i="26"/>
  <c r="AA66" i="26"/>
  <c r="Z66" i="26"/>
  <c r="AA65" i="26"/>
  <c r="Z65" i="26"/>
  <c r="Y65" i="26"/>
  <c r="X65" i="26"/>
  <c r="W65" i="26"/>
  <c r="V65" i="26"/>
  <c r="U65" i="26"/>
  <c r="T65" i="26"/>
  <c r="S65" i="26"/>
  <c r="R65" i="26"/>
  <c r="Q65" i="26"/>
  <c r="P65" i="26"/>
  <c r="O65" i="26"/>
  <c r="N65" i="26"/>
  <c r="M65" i="26"/>
  <c r="L65" i="26"/>
  <c r="K65" i="26"/>
  <c r="J65" i="26"/>
  <c r="I65" i="26"/>
  <c r="H65" i="26"/>
  <c r="G65" i="26"/>
  <c r="F65" i="26"/>
  <c r="E65" i="26"/>
  <c r="D65" i="26"/>
  <c r="AA64" i="26"/>
  <c r="Z64" i="26"/>
  <c r="AA63" i="26"/>
  <c r="Z63" i="26"/>
  <c r="AA62" i="26"/>
  <c r="Z62" i="26"/>
  <c r="AA61" i="26"/>
  <c r="Z61" i="26"/>
  <c r="AA60" i="26"/>
  <c r="Z60" i="26"/>
  <c r="Y60" i="26"/>
  <c r="X60" i="26"/>
  <c r="W60" i="26"/>
  <c r="V60" i="26"/>
  <c r="U60" i="26"/>
  <c r="T60" i="26"/>
  <c r="S60" i="26"/>
  <c r="R60" i="26"/>
  <c r="Q60" i="26"/>
  <c r="P60" i="26"/>
  <c r="O60" i="26"/>
  <c r="N60" i="26"/>
  <c r="M60" i="26"/>
  <c r="L60" i="26"/>
  <c r="K60" i="26"/>
  <c r="J60" i="26"/>
  <c r="I60" i="26"/>
  <c r="H60" i="26"/>
  <c r="G60" i="26"/>
  <c r="F60" i="26"/>
  <c r="E60" i="26"/>
  <c r="D60" i="26"/>
  <c r="AA59" i="26"/>
  <c r="Z59" i="26"/>
  <c r="AA58" i="26"/>
  <c r="Z58" i="26"/>
  <c r="AA57" i="26"/>
  <c r="Z57" i="26"/>
  <c r="AA56" i="26"/>
  <c r="Z56" i="26"/>
  <c r="AA55" i="26"/>
  <c r="Z55" i="26"/>
  <c r="AA54" i="26"/>
  <c r="Z54" i="26"/>
  <c r="Y54" i="26"/>
  <c r="X54" i="26"/>
  <c r="W54" i="26"/>
  <c r="V54" i="26"/>
  <c r="U54" i="26"/>
  <c r="T54" i="26"/>
  <c r="S54" i="26"/>
  <c r="R54" i="26"/>
  <c r="Q54" i="26"/>
  <c r="P54" i="26"/>
  <c r="O54" i="26"/>
  <c r="N54" i="26"/>
  <c r="M54" i="26"/>
  <c r="L54" i="26"/>
  <c r="K54" i="26"/>
  <c r="J54" i="26"/>
  <c r="I54" i="26"/>
  <c r="H54" i="26"/>
  <c r="G54" i="26"/>
  <c r="F54" i="26"/>
  <c r="E54" i="26"/>
  <c r="D54" i="26"/>
  <c r="AA53" i="26"/>
  <c r="Z53" i="26"/>
  <c r="AA52" i="26"/>
  <c r="Z52" i="26"/>
  <c r="AA51" i="26"/>
  <c r="Z51" i="26"/>
  <c r="AA50" i="26"/>
  <c r="Z50" i="26"/>
  <c r="Y50" i="26"/>
  <c r="X50" i="26"/>
  <c r="W50" i="26"/>
  <c r="V50" i="26"/>
  <c r="U50" i="26"/>
  <c r="T50" i="26"/>
  <c r="S50" i="26"/>
  <c r="R50" i="26"/>
  <c r="Q50" i="26"/>
  <c r="P50" i="26"/>
  <c r="O50" i="26"/>
  <c r="N50" i="26"/>
  <c r="M50" i="26"/>
  <c r="L50" i="26"/>
  <c r="K50" i="26"/>
  <c r="J50" i="26"/>
  <c r="I50" i="26"/>
  <c r="H50" i="26"/>
  <c r="G50" i="26"/>
  <c r="F50" i="26"/>
  <c r="E50" i="26"/>
  <c r="D50" i="26"/>
  <c r="AA49" i="26"/>
  <c r="Z49" i="26"/>
  <c r="AA48" i="26"/>
  <c r="Z48" i="26"/>
  <c r="AA47" i="26"/>
  <c r="Z47" i="26"/>
  <c r="AA46" i="26"/>
  <c r="Z46" i="26"/>
  <c r="AA45" i="26"/>
  <c r="Z45" i="26"/>
  <c r="Y45" i="26"/>
  <c r="X45" i="26"/>
  <c r="W45" i="26"/>
  <c r="V45" i="26"/>
  <c r="U45" i="26"/>
  <c r="T45" i="26"/>
  <c r="S45" i="26"/>
  <c r="R45" i="26"/>
  <c r="Q45" i="26"/>
  <c r="P45" i="26"/>
  <c r="O45" i="26"/>
  <c r="N45" i="26"/>
  <c r="M45" i="26"/>
  <c r="L45" i="26"/>
  <c r="K45" i="26"/>
  <c r="J45" i="26"/>
  <c r="I45" i="26"/>
  <c r="H45" i="26"/>
  <c r="G45" i="26"/>
  <c r="F45" i="26"/>
  <c r="E45" i="26"/>
  <c r="D45" i="26"/>
  <c r="AA44" i="26"/>
  <c r="Z44" i="26"/>
  <c r="Y44" i="26"/>
  <c r="X44" i="26"/>
  <c r="W44" i="26"/>
  <c r="V44" i="26"/>
  <c r="U44" i="26"/>
  <c r="T44" i="26"/>
  <c r="S44" i="26"/>
  <c r="R44" i="26"/>
  <c r="Q44" i="26"/>
  <c r="P44" i="26"/>
  <c r="O44" i="26"/>
  <c r="N44" i="26"/>
  <c r="M44" i="26"/>
  <c r="L44" i="26"/>
  <c r="K44" i="26"/>
  <c r="J44" i="26"/>
  <c r="I44" i="26"/>
  <c r="H44" i="26"/>
  <c r="G44" i="26"/>
  <c r="F44" i="26"/>
  <c r="E44" i="26"/>
  <c r="D44" i="26"/>
  <c r="AA43" i="26"/>
  <c r="Z43" i="26"/>
  <c r="AA42" i="26"/>
  <c r="Z42" i="26"/>
  <c r="AA41" i="26"/>
  <c r="Z41" i="26"/>
  <c r="AA40" i="26"/>
  <c r="Z40" i="26"/>
  <c r="AA39" i="26"/>
  <c r="Z39" i="26"/>
  <c r="Y39" i="26"/>
  <c r="X39" i="26"/>
  <c r="W39" i="26"/>
  <c r="V39" i="26"/>
  <c r="U39" i="26"/>
  <c r="T39" i="26"/>
  <c r="S39" i="26"/>
  <c r="R39" i="26"/>
  <c r="Q39" i="26"/>
  <c r="P39" i="26"/>
  <c r="O39" i="26"/>
  <c r="N39" i="26"/>
  <c r="M39" i="26"/>
  <c r="L39" i="26"/>
  <c r="K39" i="26"/>
  <c r="J39" i="26"/>
  <c r="I39" i="26"/>
  <c r="H39" i="26"/>
  <c r="G39" i="26"/>
  <c r="F39" i="26"/>
  <c r="E39" i="26"/>
  <c r="D39" i="26"/>
  <c r="AA38" i="26"/>
  <c r="Z38" i="26"/>
  <c r="AA37" i="26"/>
  <c r="Z37" i="26"/>
  <c r="AA36" i="26"/>
  <c r="Z36" i="26"/>
  <c r="AA35" i="26"/>
  <c r="Z35" i="26"/>
  <c r="AA34" i="26"/>
  <c r="Z34" i="26"/>
  <c r="Y34" i="26"/>
  <c r="X34" i="26"/>
  <c r="W34" i="26"/>
  <c r="V34" i="26"/>
  <c r="U34" i="26"/>
  <c r="T34" i="26"/>
  <c r="S34" i="26"/>
  <c r="R34" i="26"/>
  <c r="Q34" i="26"/>
  <c r="P34" i="26"/>
  <c r="O34" i="26"/>
  <c r="N34" i="26"/>
  <c r="M34" i="26"/>
  <c r="L34" i="26"/>
  <c r="K34" i="26"/>
  <c r="J34" i="26"/>
  <c r="I34" i="26"/>
  <c r="H34" i="26"/>
  <c r="G34" i="26"/>
  <c r="F34" i="26"/>
  <c r="E34" i="26"/>
  <c r="D34" i="26"/>
  <c r="AA33" i="26"/>
  <c r="Z33" i="26"/>
  <c r="AA32" i="26"/>
  <c r="Z32" i="26"/>
  <c r="AA31" i="26"/>
  <c r="Z31" i="26"/>
  <c r="Y31" i="26"/>
  <c r="X31" i="26"/>
  <c r="W31" i="26"/>
  <c r="V31" i="26"/>
  <c r="U31" i="26"/>
  <c r="T31" i="26"/>
  <c r="S31" i="26"/>
  <c r="R31" i="26"/>
  <c r="Q31" i="26"/>
  <c r="P31" i="26"/>
  <c r="O31" i="26"/>
  <c r="N31" i="26"/>
  <c r="M31" i="26"/>
  <c r="L31" i="26"/>
  <c r="K31" i="26"/>
  <c r="J31" i="26"/>
  <c r="I31" i="26"/>
  <c r="H31" i="26"/>
  <c r="G31" i="26"/>
  <c r="F31" i="26"/>
  <c r="E31" i="26"/>
  <c r="D31" i="26"/>
  <c r="AA30" i="26"/>
  <c r="Z30" i="26"/>
  <c r="AA29" i="26"/>
  <c r="Z29" i="26"/>
  <c r="AA28" i="26"/>
  <c r="Z28" i="26"/>
  <c r="AA27" i="26"/>
  <c r="Z27" i="26"/>
  <c r="AA26" i="26"/>
  <c r="Z26" i="26"/>
  <c r="AA25" i="26"/>
  <c r="Z25" i="26"/>
  <c r="Y25" i="26"/>
  <c r="X25" i="26"/>
  <c r="W25" i="26"/>
  <c r="V25" i="26"/>
  <c r="U25" i="26"/>
  <c r="T25" i="26"/>
  <c r="S25" i="26"/>
  <c r="R25" i="26"/>
  <c r="Q25" i="26"/>
  <c r="P25" i="26"/>
  <c r="O25" i="26"/>
  <c r="N25" i="26"/>
  <c r="M25" i="26"/>
  <c r="L25" i="26"/>
  <c r="K25" i="26"/>
  <c r="J25" i="26"/>
  <c r="I25" i="26"/>
  <c r="H25" i="26"/>
  <c r="G25" i="26"/>
  <c r="F25" i="26"/>
  <c r="E25" i="26"/>
  <c r="D25" i="26"/>
  <c r="AA24" i="26"/>
  <c r="Z24" i="26"/>
  <c r="AA23" i="26"/>
  <c r="Z23" i="26"/>
  <c r="AA22" i="26"/>
  <c r="Z22" i="26"/>
  <c r="AA21" i="26"/>
  <c r="Z21" i="26"/>
  <c r="Y21" i="26"/>
  <c r="X21" i="26"/>
  <c r="W21" i="26"/>
  <c r="V21" i="26"/>
  <c r="U21" i="26"/>
  <c r="T21" i="26"/>
  <c r="S21" i="26"/>
  <c r="R21" i="26"/>
  <c r="Q21" i="26"/>
  <c r="P21" i="26"/>
  <c r="O21" i="26"/>
  <c r="N21" i="26"/>
  <c r="M21" i="26"/>
  <c r="L21" i="26"/>
  <c r="K21" i="26"/>
  <c r="J21" i="26"/>
  <c r="I21" i="26"/>
  <c r="H21" i="26"/>
  <c r="G21" i="26"/>
  <c r="F21" i="26"/>
  <c r="E21" i="26"/>
  <c r="D21" i="26"/>
  <c r="AA20" i="26"/>
  <c r="Z20" i="26"/>
  <c r="AA19" i="26"/>
  <c r="Z19" i="26"/>
  <c r="AA18" i="26"/>
  <c r="Z18" i="26"/>
  <c r="AA17" i="26"/>
  <c r="Z17" i="26"/>
  <c r="Y17" i="26"/>
  <c r="X17" i="26"/>
  <c r="W17" i="26"/>
  <c r="V17" i="26"/>
  <c r="U17" i="26"/>
  <c r="T17" i="26"/>
  <c r="S17" i="26"/>
  <c r="R17" i="26"/>
  <c r="Q17" i="26"/>
  <c r="P17" i="26"/>
  <c r="O17" i="26"/>
  <c r="N17" i="26"/>
  <c r="M17" i="26"/>
  <c r="L17" i="26"/>
  <c r="K17" i="26"/>
  <c r="J17" i="26"/>
  <c r="I17" i="26"/>
  <c r="H17" i="26"/>
  <c r="G17" i="26"/>
  <c r="F17" i="26"/>
  <c r="E17" i="26"/>
  <c r="D17" i="26"/>
  <c r="AA16" i="26"/>
  <c r="Z16" i="26"/>
  <c r="AA15" i="26"/>
  <c r="Z15" i="26"/>
  <c r="AA14" i="26"/>
  <c r="Z14" i="26"/>
  <c r="Y14" i="26"/>
  <c r="X14" i="26"/>
  <c r="W14" i="26"/>
  <c r="V14" i="26"/>
  <c r="U14" i="26"/>
  <c r="T14" i="26"/>
  <c r="S14" i="26"/>
  <c r="R14" i="26"/>
  <c r="Q14" i="26"/>
  <c r="P14" i="26"/>
  <c r="O14" i="26"/>
  <c r="N14" i="26"/>
  <c r="M14" i="26"/>
  <c r="L14" i="26"/>
  <c r="K14" i="26"/>
  <c r="J14" i="26"/>
  <c r="I14" i="26"/>
  <c r="H14" i="26"/>
  <c r="G14" i="26"/>
  <c r="F14" i="26"/>
  <c r="E14" i="26"/>
  <c r="D14" i="26"/>
  <c r="AA13" i="26"/>
  <c r="Z13" i="26"/>
  <c r="AA12" i="26"/>
  <c r="Z12" i="26"/>
  <c r="AA11" i="26"/>
  <c r="Z11" i="26"/>
  <c r="AA10" i="26"/>
  <c r="Z10" i="26"/>
  <c r="AA9" i="26"/>
  <c r="Z9" i="26"/>
  <c r="AA8" i="26"/>
  <c r="Z8" i="26"/>
  <c r="AA7" i="26"/>
  <c r="Z7" i="26"/>
  <c r="AA6" i="26"/>
  <c r="Z6" i="26"/>
  <c r="AA5" i="26"/>
  <c r="Z5" i="26"/>
  <c r="Y5" i="26"/>
  <c r="X5" i="26"/>
  <c r="W5" i="26"/>
  <c r="V5" i="26"/>
  <c r="U5" i="26"/>
  <c r="T5" i="26"/>
  <c r="S5" i="26"/>
  <c r="R5" i="26"/>
  <c r="Q5" i="26"/>
  <c r="P5" i="26"/>
  <c r="O5" i="26"/>
  <c r="N5" i="26"/>
  <c r="M5" i="26"/>
  <c r="L5" i="26"/>
  <c r="K5" i="26"/>
  <c r="J5" i="26"/>
  <c r="I5" i="26"/>
  <c r="H5" i="26"/>
  <c r="G5" i="26"/>
  <c r="F5" i="26"/>
  <c r="E5" i="26"/>
  <c r="D5" i="26"/>
  <c r="G34" i="24"/>
  <c r="G33" i="24"/>
  <c r="G32" i="24"/>
  <c r="G31" i="24"/>
  <c r="G30" i="24"/>
  <c r="G29" i="24"/>
  <c r="G28" i="24"/>
  <c r="G27" i="24"/>
  <c r="G26" i="24"/>
  <c r="G25" i="24"/>
  <c r="G24" i="24"/>
  <c r="G23" i="24"/>
  <c r="G22" i="24"/>
  <c r="G21" i="24"/>
  <c r="G20" i="24"/>
  <c r="G19" i="24"/>
  <c r="G18" i="24"/>
  <c r="G17" i="24"/>
  <c r="G16" i="24"/>
  <c r="G15" i="24"/>
  <c r="G14" i="24"/>
  <c r="G13" i="24"/>
  <c r="G12" i="24"/>
  <c r="G11" i="24"/>
  <c r="G10" i="24"/>
  <c r="G9" i="24"/>
  <c r="G8" i="24"/>
  <c r="G7" i="24"/>
  <c r="G6" i="24"/>
  <c r="G5" i="24"/>
  <c r="M5" i="21"/>
  <c r="L5" i="21"/>
  <c r="K5" i="21"/>
  <c r="J5" i="21"/>
  <c r="I5" i="21"/>
  <c r="E5" i="21"/>
  <c r="J13" i="20"/>
  <c r="I13" i="20"/>
  <c r="H13" i="20"/>
  <c r="G13" i="20"/>
  <c r="F13" i="20"/>
  <c r="E13" i="20"/>
  <c r="J12" i="20"/>
  <c r="I12" i="20"/>
  <c r="H12" i="20"/>
  <c r="G12" i="20"/>
  <c r="F12" i="20"/>
  <c r="E12" i="20"/>
  <c r="E11" i="20"/>
  <c r="E10" i="20"/>
  <c r="E9" i="20"/>
  <c r="E8" i="20"/>
  <c r="E7" i="20"/>
  <c r="E6" i="20"/>
  <c r="E5" i="20"/>
  <c r="J29" i="19"/>
  <c r="I29" i="19"/>
  <c r="D29" i="19"/>
  <c r="J28" i="19"/>
  <c r="I28" i="19"/>
  <c r="D28" i="19"/>
  <c r="J27" i="19"/>
  <c r="I27" i="19"/>
  <c r="D27" i="19"/>
  <c r="J26" i="19"/>
  <c r="I26" i="19"/>
  <c r="D26" i="19"/>
  <c r="J25" i="19"/>
  <c r="I25" i="19"/>
  <c r="D25" i="19"/>
  <c r="J24" i="19"/>
  <c r="I24" i="19"/>
  <c r="D24" i="19"/>
  <c r="J23" i="19"/>
  <c r="I23" i="19"/>
  <c r="D23" i="19"/>
  <c r="J22" i="19"/>
  <c r="I22" i="19"/>
  <c r="D22" i="19"/>
  <c r="J21" i="19"/>
  <c r="I21" i="19"/>
  <c r="D21" i="19"/>
  <c r="J20" i="19"/>
  <c r="I20" i="19"/>
  <c r="D20" i="19"/>
  <c r="J19" i="19"/>
  <c r="I19" i="19"/>
  <c r="D19" i="19"/>
  <c r="J18" i="19"/>
  <c r="I18" i="19"/>
  <c r="D18" i="19"/>
  <c r="J17" i="19"/>
  <c r="I17" i="19"/>
  <c r="D17" i="19"/>
  <c r="J16" i="19"/>
  <c r="I16" i="19"/>
  <c r="D16" i="19"/>
  <c r="J15" i="19"/>
  <c r="I15" i="19"/>
  <c r="D15" i="19"/>
  <c r="J14" i="19"/>
  <c r="I14" i="19"/>
  <c r="D14" i="19"/>
  <c r="J13" i="19"/>
  <c r="I13" i="19"/>
  <c r="D13" i="19"/>
  <c r="J12" i="19"/>
  <c r="I12" i="19"/>
  <c r="D12" i="19"/>
  <c r="J11" i="19"/>
  <c r="I11" i="19"/>
  <c r="D11" i="19"/>
  <c r="J10" i="19"/>
  <c r="I10" i="19"/>
  <c r="D10" i="19"/>
  <c r="J9" i="19"/>
  <c r="I9" i="19"/>
  <c r="D9" i="19"/>
  <c r="J8" i="19"/>
  <c r="I8" i="19"/>
  <c r="D8" i="19"/>
  <c r="J7" i="19"/>
  <c r="I7" i="19"/>
  <c r="H7" i="19"/>
  <c r="G7" i="19"/>
  <c r="F7" i="19"/>
  <c r="E7" i="19"/>
  <c r="D7" i="19"/>
  <c r="M29" i="18"/>
  <c r="L29" i="18"/>
  <c r="K29" i="18"/>
  <c r="D29" i="18"/>
  <c r="M28" i="18"/>
  <c r="L28" i="18"/>
  <c r="K28" i="18"/>
  <c r="D28" i="18"/>
  <c r="M27" i="18"/>
  <c r="L27" i="18"/>
  <c r="K27" i="18"/>
  <c r="D27" i="18"/>
  <c r="M26" i="18"/>
  <c r="L26" i="18"/>
  <c r="K26" i="18"/>
  <c r="D26" i="18"/>
  <c r="M25" i="18"/>
  <c r="L25" i="18"/>
  <c r="K25" i="18"/>
  <c r="D25" i="18"/>
  <c r="M24" i="18"/>
  <c r="L24" i="18"/>
  <c r="K24" i="18"/>
  <c r="D24" i="18"/>
  <c r="M23" i="18"/>
  <c r="L23" i="18"/>
  <c r="K23" i="18"/>
  <c r="D23" i="18"/>
  <c r="M22" i="18"/>
  <c r="L22" i="18"/>
  <c r="K22" i="18"/>
  <c r="D22" i="18"/>
  <c r="M21" i="18"/>
  <c r="L21" i="18"/>
  <c r="K21" i="18"/>
  <c r="D21" i="18"/>
  <c r="M20" i="18"/>
  <c r="L20" i="18"/>
  <c r="K20" i="18"/>
  <c r="D20" i="18"/>
  <c r="M19" i="18"/>
  <c r="L19" i="18"/>
  <c r="K19" i="18"/>
  <c r="D19" i="18"/>
  <c r="M18" i="18"/>
  <c r="L18" i="18"/>
  <c r="K18" i="18"/>
  <c r="D18" i="18"/>
  <c r="M17" i="18"/>
  <c r="L17" i="18"/>
  <c r="K17" i="18"/>
  <c r="D17" i="18"/>
  <c r="M16" i="18"/>
  <c r="L16" i="18"/>
  <c r="K16" i="18"/>
  <c r="D16" i="18"/>
  <c r="M15" i="18"/>
  <c r="L15" i="18"/>
  <c r="K15" i="18"/>
  <c r="D15" i="18"/>
  <c r="M14" i="18"/>
  <c r="L14" i="18"/>
  <c r="K14" i="18"/>
  <c r="D14" i="18"/>
  <c r="M13" i="18"/>
  <c r="L13" i="18"/>
  <c r="K13" i="18"/>
  <c r="D13" i="18"/>
  <c r="M12" i="18"/>
  <c r="L12" i="18"/>
  <c r="K12" i="18"/>
  <c r="D12" i="18"/>
  <c r="M11" i="18"/>
  <c r="L11" i="18"/>
  <c r="K11" i="18"/>
  <c r="D11" i="18"/>
  <c r="M10" i="18"/>
  <c r="L10" i="18"/>
  <c r="K10" i="18"/>
  <c r="D10" i="18"/>
  <c r="M9" i="18"/>
  <c r="L9" i="18"/>
  <c r="K9" i="18"/>
  <c r="D9" i="18"/>
  <c r="M8" i="18"/>
  <c r="L8" i="18"/>
  <c r="K8" i="18"/>
  <c r="D8" i="18"/>
  <c r="M7" i="18"/>
  <c r="L7" i="18"/>
  <c r="K7" i="18"/>
  <c r="J7" i="18"/>
  <c r="I7" i="18"/>
  <c r="H7" i="18"/>
  <c r="G7" i="18"/>
  <c r="F7" i="18"/>
  <c r="E7" i="18"/>
  <c r="D7" i="18"/>
  <c r="P27" i="17"/>
  <c r="O27" i="17"/>
  <c r="N27" i="17"/>
  <c r="M27" i="17"/>
  <c r="I27" i="17"/>
  <c r="H27" i="17"/>
  <c r="P26" i="17"/>
  <c r="O26" i="17"/>
  <c r="N26" i="17"/>
  <c r="M26" i="17"/>
  <c r="I26" i="17"/>
  <c r="H26" i="17"/>
  <c r="P25" i="17"/>
  <c r="O25" i="17"/>
  <c r="N25" i="17"/>
  <c r="M25" i="17"/>
  <c r="I25" i="17"/>
  <c r="H25" i="17"/>
  <c r="P24" i="17"/>
  <c r="O24" i="17"/>
  <c r="N24" i="17"/>
  <c r="M24" i="17"/>
  <c r="I24" i="17"/>
  <c r="H24" i="17"/>
  <c r="P23" i="17"/>
  <c r="O23" i="17"/>
  <c r="N23" i="17"/>
  <c r="M23" i="17"/>
  <c r="I23" i="17"/>
  <c r="H23" i="17"/>
  <c r="P22" i="17"/>
  <c r="O22" i="17"/>
  <c r="N22" i="17"/>
  <c r="M22" i="17"/>
  <c r="I22" i="17"/>
  <c r="H22" i="17"/>
  <c r="P21" i="17"/>
  <c r="O21" i="17"/>
  <c r="N21" i="17"/>
  <c r="M21" i="17"/>
  <c r="I21" i="17"/>
  <c r="H21" i="17"/>
  <c r="P20" i="17"/>
  <c r="O20" i="17"/>
  <c r="N20" i="17"/>
  <c r="M20" i="17"/>
  <c r="I20" i="17"/>
  <c r="H20" i="17"/>
  <c r="P19" i="17"/>
  <c r="O19" i="17"/>
  <c r="N19" i="17"/>
  <c r="M19" i="17"/>
  <c r="I19" i="17"/>
  <c r="H19" i="17"/>
  <c r="P18" i="17"/>
  <c r="O18" i="17"/>
  <c r="N18" i="17"/>
  <c r="M18" i="17"/>
  <c r="I18" i="17"/>
  <c r="H18" i="17"/>
  <c r="P17" i="17"/>
  <c r="O17" i="17"/>
  <c r="N17" i="17"/>
  <c r="M17" i="17"/>
  <c r="I17" i="17"/>
  <c r="H17" i="17"/>
  <c r="P16" i="17"/>
  <c r="O16" i="17"/>
  <c r="N16" i="17"/>
  <c r="M16" i="17"/>
  <c r="I16" i="17"/>
  <c r="H16" i="17"/>
  <c r="P15" i="17"/>
  <c r="O15" i="17"/>
  <c r="N15" i="17"/>
  <c r="M15" i="17"/>
  <c r="I15" i="17"/>
  <c r="H15" i="17"/>
  <c r="P14" i="17"/>
  <c r="O14" i="17"/>
  <c r="N14" i="17"/>
  <c r="M14" i="17"/>
  <c r="I14" i="17"/>
  <c r="H14" i="17"/>
  <c r="P13" i="17"/>
  <c r="O13" i="17"/>
  <c r="N13" i="17"/>
  <c r="M13" i="17"/>
  <c r="I13" i="17"/>
  <c r="H13" i="17"/>
  <c r="P12" i="17"/>
  <c r="O12" i="17"/>
  <c r="N12" i="17"/>
  <c r="M12" i="17"/>
  <c r="I12" i="17"/>
  <c r="H12" i="17"/>
  <c r="P11" i="17"/>
  <c r="O11" i="17"/>
  <c r="N11" i="17"/>
  <c r="M11" i="17"/>
  <c r="I11" i="17"/>
  <c r="H11" i="17"/>
  <c r="P10" i="17"/>
  <c r="O10" i="17"/>
  <c r="N10" i="17"/>
  <c r="M10" i="17"/>
  <c r="I10" i="17"/>
  <c r="H10" i="17"/>
  <c r="P9" i="17"/>
  <c r="O9" i="17"/>
  <c r="N9" i="17"/>
  <c r="M9" i="17"/>
  <c r="I9" i="17"/>
  <c r="H9" i="17"/>
  <c r="P8" i="17"/>
  <c r="O8" i="17"/>
  <c r="N8" i="17"/>
  <c r="M8" i="17"/>
  <c r="I8" i="17"/>
  <c r="H8" i="17"/>
  <c r="P7" i="17"/>
  <c r="O7" i="17"/>
  <c r="N7" i="17"/>
  <c r="M7" i="17"/>
  <c r="I7" i="17"/>
  <c r="H7" i="17"/>
  <c r="P6" i="17"/>
  <c r="O6" i="17"/>
  <c r="N6" i="17"/>
  <c r="M6" i="17"/>
  <c r="I6" i="17"/>
  <c r="H6" i="17"/>
  <c r="P5" i="17"/>
  <c r="O5" i="17"/>
  <c r="N5" i="17"/>
  <c r="M5" i="17"/>
  <c r="L5" i="17"/>
  <c r="K5" i="17"/>
  <c r="J5" i="17"/>
  <c r="I5" i="17"/>
  <c r="H5" i="17"/>
  <c r="G5" i="17"/>
  <c r="F5" i="17"/>
  <c r="E5" i="17"/>
  <c r="D5" i="17"/>
  <c r="M160" i="16"/>
  <c r="L160" i="16"/>
  <c r="K160" i="16"/>
  <c r="F160" i="16"/>
  <c r="M159" i="16"/>
  <c r="L159" i="16"/>
  <c r="K159" i="16"/>
  <c r="F159" i="16"/>
  <c r="M158" i="16"/>
  <c r="L158" i="16"/>
  <c r="K158" i="16"/>
  <c r="F158" i="16"/>
  <c r="M157" i="16"/>
  <c r="L157" i="16"/>
  <c r="K157" i="16"/>
  <c r="F157" i="16"/>
  <c r="M156" i="16"/>
  <c r="L156" i="16"/>
  <c r="K156" i="16"/>
  <c r="F156" i="16"/>
  <c r="M155" i="16"/>
  <c r="L155" i="16"/>
  <c r="K155" i="16"/>
  <c r="F155" i="16"/>
  <c r="M153" i="16"/>
  <c r="L153" i="16"/>
  <c r="K153" i="16"/>
  <c r="F153" i="16"/>
  <c r="M152" i="16"/>
  <c r="L152" i="16"/>
  <c r="K152" i="16"/>
  <c r="F152" i="16"/>
  <c r="M151" i="16"/>
  <c r="L151" i="16"/>
  <c r="K151" i="16"/>
  <c r="F151" i="16"/>
  <c r="M150" i="16"/>
  <c r="L150" i="16"/>
  <c r="K150" i="16"/>
  <c r="F150" i="16"/>
  <c r="M149" i="16"/>
  <c r="L149" i="16"/>
  <c r="K149" i="16"/>
  <c r="F149" i="16"/>
  <c r="M148" i="16"/>
  <c r="L148" i="16"/>
  <c r="K148" i="16"/>
  <c r="F148" i="16"/>
  <c r="M146" i="16"/>
  <c r="L146" i="16"/>
  <c r="K146" i="16"/>
  <c r="F146" i="16"/>
  <c r="M145" i="16"/>
  <c r="L145" i="16"/>
  <c r="K145" i="16"/>
  <c r="F145" i="16"/>
  <c r="M144" i="16"/>
  <c r="L144" i="16"/>
  <c r="K144" i="16"/>
  <c r="F144" i="16"/>
  <c r="M143" i="16"/>
  <c r="L143" i="16"/>
  <c r="K143" i="16"/>
  <c r="F143" i="16"/>
  <c r="M142" i="16"/>
  <c r="L142" i="16"/>
  <c r="K142" i="16"/>
  <c r="F142" i="16"/>
  <c r="M141" i="16"/>
  <c r="L141" i="16"/>
  <c r="K141" i="16"/>
  <c r="F141" i="16"/>
  <c r="M139" i="16"/>
  <c r="L139" i="16"/>
  <c r="K139" i="16"/>
  <c r="F139" i="16"/>
  <c r="M138" i="16"/>
  <c r="L138" i="16"/>
  <c r="K138" i="16"/>
  <c r="F138" i="16"/>
  <c r="M137" i="16"/>
  <c r="L137" i="16"/>
  <c r="K137" i="16"/>
  <c r="F137" i="16"/>
  <c r="M136" i="16"/>
  <c r="L136" i="16"/>
  <c r="K136" i="16"/>
  <c r="F136" i="16"/>
  <c r="M135" i="16"/>
  <c r="L135" i="16"/>
  <c r="K135" i="16"/>
  <c r="F135" i="16"/>
  <c r="M134" i="16"/>
  <c r="L134" i="16"/>
  <c r="K134" i="16"/>
  <c r="F134" i="16"/>
  <c r="M132" i="16"/>
  <c r="L132" i="16"/>
  <c r="K132" i="16"/>
  <c r="F132" i="16"/>
  <c r="M131" i="16"/>
  <c r="L131" i="16"/>
  <c r="K131" i="16"/>
  <c r="F131" i="16"/>
  <c r="M130" i="16"/>
  <c r="L130" i="16"/>
  <c r="K130" i="16"/>
  <c r="F130" i="16"/>
  <c r="M129" i="16"/>
  <c r="L129" i="16"/>
  <c r="K129" i="16"/>
  <c r="F129" i="16"/>
  <c r="M128" i="16"/>
  <c r="L128" i="16"/>
  <c r="K128" i="16"/>
  <c r="F128" i="16"/>
  <c r="M127" i="16"/>
  <c r="L127" i="16"/>
  <c r="K127" i="16"/>
  <c r="F127" i="16"/>
  <c r="M125" i="16"/>
  <c r="L125" i="16"/>
  <c r="K125" i="16"/>
  <c r="F125" i="16"/>
  <c r="M124" i="16"/>
  <c r="L124" i="16"/>
  <c r="K124" i="16"/>
  <c r="F124" i="16"/>
  <c r="M123" i="16"/>
  <c r="L123" i="16"/>
  <c r="K123" i="16"/>
  <c r="F123" i="16"/>
  <c r="M122" i="16"/>
  <c r="L122" i="16"/>
  <c r="K122" i="16"/>
  <c r="F122" i="16"/>
  <c r="M121" i="16"/>
  <c r="L121" i="16"/>
  <c r="K121" i="16"/>
  <c r="F121" i="16"/>
  <c r="M120" i="16"/>
  <c r="L120" i="16"/>
  <c r="K120" i="16"/>
  <c r="F120" i="16"/>
  <c r="M118" i="16"/>
  <c r="L118" i="16"/>
  <c r="K118" i="16"/>
  <c r="F118" i="16"/>
  <c r="M117" i="16"/>
  <c r="L117" i="16"/>
  <c r="K117" i="16"/>
  <c r="F117" i="16"/>
  <c r="M116" i="16"/>
  <c r="L116" i="16"/>
  <c r="K116" i="16"/>
  <c r="F116" i="16"/>
  <c r="M115" i="16"/>
  <c r="L115" i="16"/>
  <c r="K115" i="16"/>
  <c r="F115" i="16"/>
  <c r="M114" i="16"/>
  <c r="L114" i="16"/>
  <c r="K114" i="16"/>
  <c r="F114" i="16"/>
  <c r="M113" i="16"/>
  <c r="L113" i="16"/>
  <c r="K113" i="16"/>
  <c r="F113" i="16"/>
  <c r="M111" i="16"/>
  <c r="L111" i="16"/>
  <c r="K111" i="16"/>
  <c r="F111" i="16"/>
  <c r="M110" i="16"/>
  <c r="L110" i="16"/>
  <c r="K110" i="16"/>
  <c r="F110" i="16"/>
  <c r="M109" i="16"/>
  <c r="L109" i="16"/>
  <c r="K109" i="16"/>
  <c r="F109" i="16"/>
  <c r="M108" i="16"/>
  <c r="L108" i="16"/>
  <c r="K108" i="16"/>
  <c r="F108" i="16"/>
  <c r="M107" i="16"/>
  <c r="L107" i="16"/>
  <c r="K107" i="16"/>
  <c r="F107" i="16"/>
  <c r="M106" i="16"/>
  <c r="L106" i="16"/>
  <c r="K106" i="16"/>
  <c r="F106" i="16"/>
  <c r="M104" i="16"/>
  <c r="L104" i="16"/>
  <c r="K104" i="16"/>
  <c r="F104" i="16"/>
  <c r="M103" i="16"/>
  <c r="L103" i="16"/>
  <c r="K103" i="16"/>
  <c r="F103" i="16"/>
  <c r="M102" i="16"/>
  <c r="L102" i="16"/>
  <c r="K102" i="16"/>
  <c r="F102" i="16"/>
  <c r="M101" i="16"/>
  <c r="L101" i="16"/>
  <c r="K101" i="16"/>
  <c r="F101" i="16"/>
  <c r="M100" i="16"/>
  <c r="L100" i="16"/>
  <c r="K100" i="16"/>
  <c r="F100" i="16"/>
  <c r="M99" i="16"/>
  <c r="L99" i="16"/>
  <c r="K99" i="16"/>
  <c r="F99" i="16"/>
  <c r="M97" i="16"/>
  <c r="L97" i="16"/>
  <c r="K97" i="16"/>
  <c r="F97" i="16"/>
  <c r="M96" i="16"/>
  <c r="L96" i="16"/>
  <c r="K96" i="16"/>
  <c r="F96" i="16"/>
  <c r="M95" i="16"/>
  <c r="L95" i="16"/>
  <c r="K95" i="16"/>
  <c r="F95" i="16"/>
  <c r="M94" i="16"/>
  <c r="L94" i="16"/>
  <c r="K94" i="16"/>
  <c r="F94" i="16"/>
  <c r="M93" i="16"/>
  <c r="L93" i="16"/>
  <c r="K93" i="16"/>
  <c r="F93" i="16"/>
  <c r="M92" i="16"/>
  <c r="L92" i="16"/>
  <c r="K92" i="16"/>
  <c r="F92" i="16"/>
  <c r="M90" i="16"/>
  <c r="L90" i="16"/>
  <c r="K90" i="16"/>
  <c r="F90" i="16"/>
  <c r="M89" i="16"/>
  <c r="L89" i="16"/>
  <c r="K89" i="16"/>
  <c r="F89" i="16"/>
  <c r="M88" i="16"/>
  <c r="L88" i="16"/>
  <c r="K88" i="16"/>
  <c r="F88" i="16"/>
  <c r="M87" i="16"/>
  <c r="L87" i="16"/>
  <c r="K87" i="16"/>
  <c r="F87" i="16"/>
  <c r="M86" i="16"/>
  <c r="L86" i="16"/>
  <c r="K86" i="16"/>
  <c r="F86" i="16"/>
  <c r="M85" i="16"/>
  <c r="L85" i="16"/>
  <c r="K85" i="16"/>
  <c r="F85" i="16"/>
  <c r="M83" i="16"/>
  <c r="L83" i="16"/>
  <c r="K83" i="16"/>
  <c r="F83" i="16"/>
  <c r="M82" i="16"/>
  <c r="L82" i="16"/>
  <c r="K82" i="16"/>
  <c r="F82" i="16"/>
  <c r="M81" i="16"/>
  <c r="L81" i="16"/>
  <c r="K81" i="16"/>
  <c r="F81" i="16"/>
  <c r="M80" i="16"/>
  <c r="L80" i="16"/>
  <c r="K80" i="16"/>
  <c r="F80" i="16"/>
  <c r="M79" i="16"/>
  <c r="L79" i="16"/>
  <c r="K79" i="16"/>
  <c r="F79" i="16"/>
  <c r="M78" i="16"/>
  <c r="L78" i="16"/>
  <c r="K78" i="16"/>
  <c r="F78" i="16"/>
  <c r="M76" i="16"/>
  <c r="L76" i="16"/>
  <c r="K76" i="16"/>
  <c r="F76" i="16"/>
  <c r="M75" i="16"/>
  <c r="L75" i="16"/>
  <c r="K75" i="16"/>
  <c r="F75" i="16"/>
  <c r="M74" i="16"/>
  <c r="L74" i="16"/>
  <c r="K74" i="16"/>
  <c r="F74" i="16"/>
  <c r="M73" i="16"/>
  <c r="L73" i="16"/>
  <c r="K73" i="16"/>
  <c r="F73" i="16"/>
  <c r="M72" i="16"/>
  <c r="L72" i="16"/>
  <c r="K72" i="16"/>
  <c r="F72" i="16"/>
  <c r="M71" i="16"/>
  <c r="L71" i="16"/>
  <c r="K71" i="16"/>
  <c r="F71" i="16"/>
  <c r="M69" i="16"/>
  <c r="L69" i="16"/>
  <c r="K69" i="16"/>
  <c r="F69" i="16"/>
  <c r="M68" i="16"/>
  <c r="L68" i="16"/>
  <c r="K68" i="16"/>
  <c r="F68" i="16"/>
  <c r="M67" i="16"/>
  <c r="L67" i="16"/>
  <c r="K67" i="16"/>
  <c r="F67" i="16"/>
  <c r="M66" i="16"/>
  <c r="L66" i="16"/>
  <c r="K66" i="16"/>
  <c r="F66" i="16"/>
  <c r="M65" i="16"/>
  <c r="L65" i="16"/>
  <c r="K65" i="16"/>
  <c r="F65" i="16"/>
  <c r="M64" i="16"/>
  <c r="L64" i="16"/>
  <c r="K64" i="16"/>
  <c r="F64" i="16"/>
  <c r="M62" i="16"/>
  <c r="L62" i="16"/>
  <c r="K62" i="16"/>
  <c r="F62" i="16"/>
  <c r="M61" i="16"/>
  <c r="L61" i="16"/>
  <c r="K61" i="16"/>
  <c r="F61" i="16"/>
  <c r="M60" i="16"/>
  <c r="L60" i="16"/>
  <c r="K60" i="16"/>
  <c r="F60" i="16"/>
  <c r="M59" i="16"/>
  <c r="L59" i="16"/>
  <c r="K59" i="16"/>
  <c r="F59" i="16"/>
  <c r="M58" i="16"/>
  <c r="L58" i="16"/>
  <c r="K58" i="16"/>
  <c r="F58" i="16"/>
  <c r="M57" i="16"/>
  <c r="L57" i="16"/>
  <c r="K57" i="16"/>
  <c r="F57" i="16"/>
  <c r="M55" i="16"/>
  <c r="L55" i="16"/>
  <c r="K55" i="16"/>
  <c r="F55" i="16"/>
  <c r="M54" i="16"/>
  <c r="L54" i="16"/>
  <c r="K54" i="16"/>
  <c r="F54" i="16"/>
  <c r="M53" i="16"/>
  <c r="L53" i="16"/>
  <c r="K53" i="16"/>
  <c r="F53" i="16"/>
  <c r="M52" i="16"/>
  <c r="L52" i="16"/>
  <c r="K52" i="16"/>
  <c r="F52" i="16"/>
  <c r="M51" i="16"/>
  <c r="L51" i="16"/>
  <c r="K51" i="16"/>
  <c r="F51" i="16"/>
  <c r="M50" i="16"/>
  <c r="L50" i="16"/>
  <c r="K50" i="16"/>
  <c r="F50" i="16"/>
  <c r="M48" i="16"/>
  <c r="L48" i="16"/>
  <c r="K48" i="16"/>
  <c r="F48" i="16"/>
  <c r="M47" i="16"/>
  <c r="L47" i="16"/>
  <c r="K47" i="16"/>
  <c r="F47" i="16"/>
  <c r="M46" i="16"/>
  <c r="L46" i="16"/>
  <c r="K46" i="16"/>
  <c r="F46" i="16"/>
  <c r="M45" i="16"/>
  <c r="L45" i="16"/>
  <c r="K45" i="16"/>
  <c r="F45" i="16"/>
  <c r="M44" i="16"/>
  <c r="L44" i="16"/>
  <c r="K44" i="16"/>
  <c r="F44" i="16"/>
  <c r="M43" i="16"/>
  <c r="L43" i="16"/>
  <c r="K43" i="16"/>
  <c r="F43" i="16"/>
  <c r="M41" i="16"/>
  <c r="L41" i="16"/>
  <c r="K41" i="16"/>
  <c r="F41" i="16"/>
  <c r="M40" i="16"/>
  <c r="L40" i="16"/>
  <c r="K40" i="16"/>
  <c r="F40" i="16"/>
  <c r="M39" i="16"/>
  <c r="L39" i="16"/>
  <c r="K39" i="16"/>
  <c r="F39" i="16"/>
  <c r="M38" i="16"/>
  <c r="L38" i="16"/>
  <c r="K38" i="16"/>
  <c r="F38" i="16"/>
  <c r="M37" i="16"/>
  <c r="L37" i="16"/>
  <c r="K37" i="16"/>
  <c r="F37" i="16"/>
  <c r="M36" i="16"/>
  <c r="L36" i="16"/>
  <c r="K36" i="16"/>
  <c r="F36" i="16"/>
  <c r="M34" i="16"/>
  <c r="L34" i="16"/>
  <c r="K34" i="16"/>
  <c r="F34" i="16"/>
  <c r="M33" i="16"/>
  <c r="L33" i="16"/>
  <c r="K33" i="16"/>
  <c r="F33" i="16"/>
  <c r="M32" i="16"/>
  <c r="L32" i="16"/>
  <c r="K32" i="16"/>
  <c r="F32" i="16"/>
  <c r="M31" i="16"/>
  <c r="L31" i="16"/>
  <c r="K31" i="16"/>
  <c r="F31" i="16"/>
  <c r="M30" i="16"/>
  <c r="L30" i="16"/>
  <c r="K30" i="16"/>
  <c r="F30" i="16"/>
  <c r="M29" i="16"/>
  <c r="L29" i="16"/>
  <c r="K29" i="16"/>
  <c r="F29" i="16"/>
  <c r="M27" i="16"/>
  <c r="L27" i="16"/>
  <c r="K27" i="16"/>
  <c r="F27" i="16"/>
  <c r="M26" i="16"/>
  <c r="L26" i="16"/>
  <c r="K26" i="16"/>
  <c r="F26" i="16"/>
  <c r="M25" i="16"/>
  <c r="L25" i="16"/>
  <c r="K25" i="16"/>
  <c r="F25" i="16"/>
  <c r="M24" i="16"/>
  <c r="L24" i="16"/>
  <c r="K24" i="16"/>
  <c r="F24" i="16"/>
  <c r="M23" i="16"/>
  <c r="L23" i="16"/>
  <c r="K23" i="16"/>
  <c r="F23" i="16"/>
  <c r="M22" i="16"/>
  <c r="L22" i="16"/>
  <c r="K22" i="16"/>
  <c r="F22" i="16"/>
  <c r="M20" i="16"/>
  <c r="L20" i="16"/>
  <c r="K20" i="16"/>
  <c r="F20" i="16"/>
  <c r="M19" i="16"/>
  <c r="L19" i="16"/>
  <c r="K19" i="16"/>
  <c r="F19" i="16"/>
  <c r="M18" i="16"/>
  <c r="L18" i="16"/>
  <c r="K18" i="16"/>
  <c r="F18" i="16"/>
  <c r="M17" i="16"/>
  <c r="L17" i="16"/>
  <c r="K17" i="16"/>
  <c r="F17" i="16"/>
  <c r="M16" i="16"/>
  <c r="L16" i="16"/>
  <c r="K16" i="16"/>
  <c r="F16" i="16"/>
  <c r="M15" i="16"/>
  <c r="L15" i="16"/>
  <c r="K15" i="16"/>
  <c r="F15" i="16"/>
  <c r="M13" i="16"/>
  <c r="L13" i="16"/>
  <c r="K13" i="16"/>
  <c r="F13" i="16"/>
  <c r="M12" i="16"/>
  <c r="L12" i="16"/>
  <c r="K12" i="16"/>
  <c r="F12" i="16"/>
  <c r="M11" i="16"/>
  <c r="L11" i="16"/>
  <c r="K11" i="16"/>
  <c r="F11" i="16"/>
  <c r="M10" i="16"/>
  <c r="L10" i="16"/>
  <c r="K10" i="16"/>
  <c r="F10" i="16"/>
  <c r="M9" i="16"/>
  <c r="L9" i="16"/>
  <c r="K9" i="16"/>
  <c r="F9" i="16"/>
  <c r="M8" i="16"/>
  <c r="L8" i="16"/>
  <c r="K8" i="16"/>
  <c r="F8" i="16"/>
  <c r="K15" i="15"/>
  <c r="G15" i="15"/>
  <c r="K7" i="15"/>
  <c r="G7" i="15"/>
  <c r="K6" i="15"/>
  <c r="J6" i="15"/>
  <c r="I6" i="15"/>
  <c r="H6" i="15"/>
  <c r="G6" i="15"/>
  <c r="K38" i="14"/>
  <c r="G38" i="14"/>
  <c r="K30" i="14"/>
  <c r="G30" i="14"/>
  <c r="K29" i="14"/>
  <c r="G29" i="14"/>
  <c r="K28" i="14"/>
  <c r="G28" i="14"/>
  <c r="K27" i="14"/>
  <c r="G27" i="14"/>
  <c r="K26" i="14"/>
  <c r="G26" i="14"/>
  <c r="K25" i="14"/>
  <c r="G25" i="14"/>
  <c r="K24" i="14"/>
  <c r="G24" i="14"/>
  <c r="K23" i="14"/>
  <c r="G23" i="14"/>
  <c r="K22" i="14"/>
  <c r="G22" i="14"/>
  <c r="K21" i="14"/>
  <c r="G21" i="14"/>
  <c r="K20" i="14"/>
  <c r="G20" i="14"/>
  <c r="K19" i="14"/>
  <c r="G19" i="14"/>
  <c r="K18" i="14"/>
  <c r="G18" i="14"/>
  <c r="K17" i="14"/>
  <c r="G17" i="14"/>
  <c r="K16" i="14"/>
  <c r="G16" i="14"/>
  <c r="K15" i="14"/>
  <c r="G15" i="14"/>
  <c r="K14" i="14"/>
  <c r="G14" i="14"/>
  <c r="K13" i="14"/>
  <c r="G13" i="14"/>
  <c r="K12" i="14"/>
  <c r="G12" i="14"/>
  <c r="K11" i="14"/>
  <c r="G11" i="14"/>
  <c r="K10" i="14"/>
  <c r="G10" i="14"/>
  <c r="K9" i="14"/>
  <c r="G9" i="14"/>
  <c r="K8" i="14"/>
  <c r="G8" i="14"/>
  <c r="K7" i="14"/>
  <c r="G7" i="14"/>
  <c r="K6" i="14"/>
  <c r="J6" i="14"/>
  <c r="I6" i="14"/>
  <c r="H6" i="14"/>
  <c r="G6" i="14"/>
  <c r="L10" i="13"/>
  <c r="L8" i="13"/>
  <c r="H8" i="13"/>
  <c r="L7" i="13"/>
  <c r="H7" i="13"/>
  <c r="L6" i="13"/>
  <c r="K6" i="13"/>
  <c r="J6" i="13"/>
  <c r="I6" i="13"/>
  <c r="H6" i="13"/>
  <c r="G6" i="13"/>
  <c r="K16" i="12"/>
  <c r="G16" i="12"/>
  <c r="K10" i="12"/>
  <c r="G10" i="12"/>
  <c r="K9" i="12"/>
  <c r="G9" i="12"/>
  <c r="K8" i="12"/>
  <c r="G8" i="12"/>
  <c r="K7" i="12"/>
  <c r="G7" i="12"/>
  <c r="K6" i="12"/>
  <c r="J6" i="12"/>
  <c r="I6" i="12"/>
  <c r="H6" i="12"/>
  <c r="G6" i="12"/>
  <c r="P291" i="11"/>
  <c r="O291" i="11"/>
  <c r="N291" i="11"/>
  <c r="M291" i="11"/>
  <c r="L291" i="11"/>
  <c r="K291" i="11"/>
  <c r="J291" i="11"/>
  <c r="I291" i="11"/>
  <c r="H291" i="11"/>
  <c r="G291" i="11"/>
  <c r="P290" i="11"/>
  <c r="O290" i="11"/>
  <c r="N290" i="11"/>
  <c r="M290" i="11"/>
  <c r="G290" i="11"/>
  <c r="P289" i="11"/>
  <c r="O289" i="11"/>
  <c r="N289" i="11"/>
  <c r="M289" i="11"/>
  <c r="G289" i="11"/>
  <c r="P288" i="11"/>
  <c r="O288" i="11"/>
  <c r="N288" i="11"/>
  <c r="M288" i="11"/>
  <c r="G288" i="11"/>
  <c r="P286" i="11"/>
  <c r="O286" i="11"/>
  <c r="N286" i="11"/>
  <c r="M286" i="11"/>
  <c r="L286" i="11"/>
  <c r="K286" i="11"/>
  <c r="J286" i="11"/>
  <c r="I286" i="11"/>
  <c r="H286" i="11"/>
  <c r="G286" i="11"/>
  <c r="P285" i="11"/>
  <c r="O285" i="11"/>
  <c r="N285" i="11"/>
  <c r="M285" i="11"/>
  <c r="G285" i="11"/>
  <c r="P284" i="11"/>
  <c r="O284" i="11"/>
  <c r="N284" i="11"/>
  <c r="M284" i="11"/>
  <c r="G284" i="11"/>
  <c r="P283" i="11"/>
  <c r="O283" i="11"/>
  <c r="N283" i="11"/>
  <c r="M283" i="11"/>
  <c r="G283" i="11"/>
  <c r="P282" i="11"/>
  <c r="O282" i="11"/>
  <c r="N282" i="11"/>
  <c r="M282" i="11"/>
  <c r="G282" i="11"/>
  <c r="P281" i="11"/>
  <c r="O281" i="11"/>
  <c r="N281" i="11"/>
  <c r="M281" i="11"/>
  <c r="G281" i="11"/>
  <c r="P278" i="11"/>
  <c r="O278" i="11"/>
  <c r="N278" i="11"/>
  <c r="M278" i="11"/>
  <c r="L278" i="11"/>
  <c r="K278" i="11"/>
  <c r="J278" i="11"/>
  <c r="I278" i="11"/>
  <c r="H278" i="11"/>
  <c r="G278" i="11"/>
  <c r="P277" i="11"/>
  <c r="O277" i="11"/>
  <c r="N277" i="11"/>
  <c r="M277" i="11"/>
  <c r="G277" i="11"/>
  <c r="P276" i="11"/>
  <c r="O276" i="11"/>
  <c r="N276" i="11"/>
  <c r="M276" i="11"/>
  <c r="G276" i="11"/>
  <c r="P275" i="11"/>
  <c r="O275" i="11"/>
  <c r="N275" i="11"/>
  <c r="M275" i="11"/>
  <c r="G275" i="11"/>
  <c r="P273" i="11"/>
  <c r="O273" i="11"/>
  <c r="N273" i="11"/>
  <c r="M273" i="11"/>
  <c r="L273" i="11"/>
  <c r="K273" i="11"/>
  <c r="J273" i="11"/>
  <c r="I273" i="11"/>
  <c r="H273" i="11"/>
  <c r="G273" i="11"/>
  <c r="P272" i="11"/>
  <c r="O272" i="11"/>
  <c r="N272" i="11"/>
  <c r="M272" i="11"/>
  <c r="G272" i="11"/>
  <c r="P271" i="11"/>
  <c r="O271" i="11"/>
  <c r="N271" i="11"/>
  <c r="M271" i="11"/>
  <c r="G271" i="11"/>
  <c r="P270" i="11"/>
  <c r="O270" i="11"/>
  <c r="N270" i="11"/>
  <c r="M270" i="11"/>
  <c r="G270" i="11"/>
  <c r="P269" i="11"/>
  <c r="O269" i="11"/>
  <c r="N269" i="11"/>
  <c r="M269" i="11"/>
  <c r="G269" i="11"/>
  <c r="P268" i="11"/>
  <c r="O268" i="11"/>
  <c r="N268" i="11"/>
  <c r="M268" i="11"/>
  <c r="G268" i="11"/>
  <c r="P265" i="11"/>
  <c r="O265" i="11"/>
  <c r="N265" i="11"/>
  <c r="M265" i="11"/>
  <c r="L265" i="11"/>
  <c r="K265" i="11"/>
  <c r="J265" i="11"/>
  <c r="I265" i="11"/>
  <c r="H265" i="11"/>
  <c r="G265" i="11"/>
  <c r="P264" i="11"/>
  <c r="O264" i="11"/>
  <c r="N264" i="11"/>
  <c r="M264" i="11"/>
  <c r="G264" i="11"/>
  <c r="P263" i="11"/>
  <c r="O263" i="11"/>
  <c r="N263" i="11"/>
  <c r="M263" i="11"/>
  <c r="G263" i="11"/>
  <c r="P262" i="11"/>
  <c r="O262" i="11"/>
  <c r="N262" i="11"/>
  <c r="M262" i="11"/>
  <c r="G262" i="11"/>
  <c r="P260" i="11"/>
  <c r="O260" i="11"/>
  <c r="N260" i="11"/>
  <c r="M260" i="11"/>
  <c r="L260" i="11"/>
  <c r="K260" i="11"/>
  <c r="J260" i="11"/>
  <c r="I260" i="11"/>
  <c r="H260" i="11"/>
  <c r="G260" i="11"/>
  <c r="P259" i="11"/>
  <c r="O259" i="11"/>
  <c r="N259" i="11"/>
  <c r="M259" i="11"/>
  <c r="G259" i="11"/>
  <c r="P258" i="11"/>
  <c r="O258" i="11"/>
  <c r="N258" i="11"/>
  <c r="M258" i="11"/>
  <c r="G258" i="11"/>
  <c r="P257" i="11"/>
  <c r="O257" i="11"/>
  <c r="N257" i="11"/>
  <c r="M257" i="11"/>
  <c r="G257" i="11"/>
  <c r="P256" i="11"/>
  <c r="O256" i="11"/>
  <c r="N256" i="11"/>
  <c r="M256" i="11"/>
  <c r="G256" i="11"/>
  <c r="P255" i="11"/>
  <c r="O255" i="11"/>
  <c r="N255" i="11"/>
  <c r="M255" i="11"/>
  <c r="G255" i="11"/>
  <c r="P252" i="11"/>
  <c r="O252" i="11"/>
  <c r="N252" i="11"/>
  <c r="M252" i="11"/>
  <c r="L252" i="11"/>
  <c r="K252" i="11"/>
  <c r="J252" i="11"/>
  <c r="I252" i="11"/>
  <c r="H252" i="11"/>
  <c r="G252" i="11"/>
  <c r="P251" i="11"/>
  <c r="O251" i="11"/>
  <c r="N251" i="11"/>
  <c r="M251" i="11"/>
  <c r="G251" i="11"/>
  <c r="P250" i="11"/>
  <c r="O250" i="11"/>
  <c r="N250" i="11"/>
  <c r="M250" i="11"/>
  <c r="G250" i="11"/>
  <c r="P249" i="11"/>
  <c r="O249" i="11"/>
  <c r="N249" i="11"/>
  <c r="M249" i="11"/>
  <c r="G249" i="11"/>
  <c r="P247" i="11"/>
  <c r="O247" i="11"/>
  <c r="N247" i="11"/>
  <c r="M247" i="11"/>
  <c r="L247" i="11"/>
  <c r="K247" i="11"/>
  <c r="J247" i="11"/>
  <c r="I247" i="11"/>
  <c r="H247" i="11"/>
  <c r="G247" i="11"/>
  <c r="P246" i="11"/>
  <c r="O246" i="11"/>
  <c r="N246" i="11"/>
  <c r="M246" i="11"/>
  <c r="G246" i="11"/>
  <c r="P245" i="11"/>
  <c r="O245" i="11"/>
  <c r="N245" i="11"/>
  <c r="M245" i="11"/>
  <c r="G245" i="11"/>
  <c r="P244" i="11"/>
  <c r="O244" i="11"/>
  <c r="N244" i="11"/>
  <c r="M244" i="11"/>
  <c r="G244" i="11"/>
  <c r="P243" i="11"/>
  <c r="O243" i="11"/>
  <c r="N243" i="11"/>
  <c r="M243" i="11"/>
  <c r="G243" i="11"/>
  <c r="P242" i="11"/>
  <c r="O242" i="11"/>
  <c r="N242" i="11"/>
  <c r="M242" i="11"/>
  <c r="G242" i="11"/>
  <c r="P239" i="11"/>
  <c r="O239" i="11"/>
  <c r="N239" i="11"/>
  <c r="M239" i="11"/>
  <c r="L239" i="11"/>
  <c r="K239" i="11"/>
  <c r="J239" i="11"/>
  <c r="I239" i="11"/>
  <c r="H239" i="11"/>
  <c r="G239" i="11"/>
  <c r="P238" i="11"/>
  <c r="O238" i="11"/>
  <c r="N238" i="11"/>
  <c r="M238" i="11"/>
  <c r="G238" i="11"/>
  <c r="P237" i="11"/>
  <c r="O237" i="11"/>
  <c r="N237" i="11"/>
  <c r="M237" i="11"/>
  <c r="G237" i="11"/>
  <c r="P236" i="11"/>
  <c r="O236" i="11"/>
  <c r="N236" i="11"/>
  <c r="M236" i="11"/>
  <c r="G236" i="11"/>
  <c r="P234" i="11"/>
  <c r="O234" i="11"/>
  <c r="N234" i="11"/>
  <c r="M234" i="11"/>
  <c r="L234" i="11"/>
  <c r="K234" i="11"/>
  <c r="J234" i="11"/>
  <c r="I234" i="11"/>
  <c r="H234" i="11"/>
  <c r="G234" i="11"/>
  <c r="P233" i="11"/>
  <c r="O233" i="11"/>
  <c r="N233" i="11"/>
  <c r="M233" i="11"/>
  <c r="G233" i="11"/>
  <c r="P232" i="11"/>
  <c r="O232" i="11"/>
  <c r="N232" i="11"/>
  <c r="M232" i="11"/>
  <c r="G232" i="11"/>
  <c r="P231" i="11"/>
  <c r="O231" i="11"/>
  <c r="N231" i="11"/>
  <c r="M231" i="11"/>
  <c r="G231" i="11"/>
  <c r="P230" i="11"/>
  <c r="O230" i="11"/>
  <c r="N230" i="11"/>
  <c r="M230" i="11"/>
  <c r="G230" i="11"/>
  <c r="P229" i="11"/>
  <c r="O229" i="11"/>
  <c r="N229" i="11"/>
  <c r="M229" i="11"/>
  <c r="G229" i="11"/>
  <c r="P226" i="11"/>
  <c r="O226" i="11"/>
  <c r="N226" i="11"/>
  <c r="M226" i="11"/>
  <c r="L226" i="11"/>
  <c r="K226" i="11"/>
  <c r="J226" i="11"/>
  <c r="I226" i="11"/>
  <c r="H226" i="11"/>
  <c r="G226" i="11"/>
  <c r="P225" i="11"/>
  <c r="O225" i="11"/>
  <c r="N225" i="11"/>
  <c r="M225" i="11"/>
  <c r="G225" i="11"/>
  <c r="P224" i="11"/>
  <c r="O224" i="11"/>
  <c r="N224" i="11"/>
  <c r="M224" i="11"/>
  <c r="G224" i="11"/>
  <c r="P223" i="11"/>
  <c r="O223" i="11"/>
  <c r="N223" i="11"/>
  <c r="M223" i="11"/>
  <c r="G223" i="11"/>
  <c r="P221" i="11"/>
  <c r="O221" i="11"/>
  <c r="N221" i="11"/>
  <c r="M221" i="11"/>
  <c r="L221" i="11"/>
  <c r="K221" i="11"/>
  <c r="J221" i="11"/>
  <c r="I221" i="11"/>
  <c r="H221" i="11"/>
  <c r="G221" i="11"/>
  <c r="P220" i="11"/>
  <c r="O220" i="11"/>
  <c r="N220" i="11"/>
  <c r="M220" i="11"/>
  <c r="G220" i="11"/>
  <c r="P219" i="11"/>
  <c r="O219" i="11"/>
  <c r="N219" i="11"/>
  <c r="M219" i="11"/>
  <c r="G219" i="11"/>
  <c r="P218" i="11"/>
  <c r="O218" i="11"/>
  <c r="N218" i="11"/>
  <c r="M218" i="11"/>
  <c r="G218" i="11"/>
  <c r="P217" i="11"/>
  <c r="O217" i="11"/>
  <c r="N217" i="11"/>
  <c r="M217" i="11"/>
  <c r="G217" i="11"/>
  <c r="P216" i="11"/>
  <c r="O216" i="11"/>
  <c r="N216" i="11"/>
  <c r="M216" i="11"/>
  <c r="G216" i="11"/>
  <c r="P213" i="11"/>
  <c r="O213" i="11"/>
  <c r="N213" i="11"/>
  <c r="M213" i="11"/>
  <c r="L213" i="11"/>
  <c r="K213" i="11"/>
  <c r="J213" i="11"/>
  <c r="I213" i="11"/>
  <c r="H213" i="11"/>
  <c r="G213" i="11"/>
  <c r="P212" i="11"/>
  <c r="O212" i="11"/>
  <c r="N212" i="11"/>
  <c r="M212" i="11"/>
  <c r="G212" i="11"/>
  <c r="P211" i="11"/>
  <c r="O211" i="11"/>
  <c r="N211" i="11"/>
  <c r="M211" i="11"/>
  <c r="G211" i="11"/>
  <c r="P210" i="11"/>
  <c r="O210" i="11"/>
  <c r="N210" i="11"/>
  <c r="M210" i="11"/>
  <c r="G210" i="11"/>
  <c r="P208" i="11"/>
  <c r="O208" i="11"/>
  <c r="N208" i="11"/>
  <c r="M208" i="11"/>
  <c r="L208" i="11"/>
  <c r="K208" i="11"/>
  <c r="J208" i="11"/>
  <c r="I208" i="11"/>
  <c r="H208" i="11"/>
  <c r="G208" i="11"/>
  <c r="P207" i="11"/>
  <c r="O207" i="11"/>
  <c r="N207" i="11"/>
  <c r="M207" i="11"/>
  <c r="G207" i="11"/>
  <c r="P206" i="11"/>
  <c r="O206" i="11"/>
  <c r="N206" i="11"/>
  <c r="M206" i="11"/>
  <c r="G206" i="11"/>
  <c r="P205" i="11"/>
  <c r="O205" i="11"/>
  <c r="N205" i="11"/>
  <c r="M205" i="11"/>
  <c r="G205" i="11"/>
  <c r="P204" i="11"/>
  <c r="O204" i="11"/>
  <c r="N204" i="11"/>
  <c r="M204" i="11"/>
  <c r="G204" i="11"/>
  <c r="P203" i="11"/>
  <c r="O203" i="11"/>
  <c r="N203" i="11"/>
  <c r="M203" i="11"/>
  <c r="G203" i="11"/>
  <c r="P200" i="11"/>
  <c r="O200" i="11"/>
  <c r="N200" i="11"/>
  <c r="M200" i="11"/>
  <c r="L200" i="11"/>
  <c r="K200" i="11"/>
  <c r="J200" i="11"/>
  <c r="I200" i="11"/>
  <c r="H200" i="11"/>
  <c r="G200" i="11"/>
  <c r="P199" i="11"/>
  <c r="O199" i="11"/>
  <c r="N199" i="11"/>
  <c r="M199" i="11"/>
  <c r="G199" i="11"/>
  <c r="P198" i="11"/>
  <c r="O198" i="11"/>
  <c r="N198" i="11"/>
  <c r="M198" i="11"/>
  <c r="G198" i="11"/>
  <c r="P197" i="11"/>
  <c r="O197" i="11"/>
  <c r="N197" i="11"/>
  <c r="M197" i="11"/>
  <c r="G197" i="11"/>
  <c r="P195" i="11"/>
  <c r="O195" i="11"/>
  <c r="N195" i="11"/>
  <c r="M195" i="11"/>
  <c r="L195" i="11"/>
  <c r="K195" i="11"/>
  <c r="J195" i="11"/>
  <c r="I195" i="11"/>
  <c r="H195" i="11"/>
  <c r="G195" i="11"/>
  <c r="P194" i="11"/>
  <c r="O194" i="11"/>
  <c r="N194" i="11"/>
  <c r="M194" i="11"/>
  <c r="G194" i="11"/>
  <c r="P193" i="11"/>
  <c r="O193" i="11"/>
  <c r="N193" i="11"/>
  <c r="M193" i="11"/>
  <c r="G193" i="11"/>
  <c r="P192" i="11"/>
  <c r="O192" i="11"/>
  <c r="N192" i="11"/>
  <c r="M192" i="11"/>
  <c r="G192" i="11"/>
  <c r="P191" i="11"/>
  <c r="O191" i="11"/>
  <c r="N191" i="11"/>
  <c r="M191" i="11"/>
  <c r="G191" i="11"/>
  <c r="P190" i="11"/>
  <c r="O190" i="11"/>
  <c r="N190" i="11"/>
  <c r="M190" i="11"/>
  <c r="G190" i="11"/>
  <c r="P187" i="11"/>
  <c r="O187" i="11"/>
  <c r="N187" i="11"/>
  <c r="M187" i="11"/>
  <c r="L187" i="11"/>
  <c r="K187" i="11"/>
  <c r="J187" i="11"/>
  <c r="I187" i="11"/>
  <c r="H187" i="11"/>
  <c r="G187" i="11"/>
  <c r="P186" i="11"/>
  <c r="O186" i="11"/>
  <c r="N186" i="11"/>
  <c r="M186" i="11"/>
  <c r="G186" i="11"/>
  <c r="P185" i="11"/>
  <c r="O185" i="11"/>
  <c r="N185" i="11"/>
  <c r="M185" i="11"/>
  <c r="G185" i="11"/>
  <c r="P184" i="11"/>
  <c r="O184" i="11"/>
  <c r="N184" i="11"/>
  <c r="M184" i="11"/>
  <c r="G184" i="11"/>
  <c r="P182" i="11"/>
  <c r="O182" i="11"/>
  <c r="N182" i="11"/>
  <c r="M182" i="11"/>
  <c r="L182" i="11"/>
  <c r="K182" i="11"/>
  <c r="J182" i="11"/>
  <c r="I182" i="11"/>
  <c r="H182" i="11"/>
  <c r="G182" i="11"/>
  <c r="P181" i="11"/>
  <c r="O181" i="11"/>
  <c r="N181" i="11"/>
  <c r="M181" i="11"/>
  <c r="G181" i="11"/>
  <c r="P180" i="11"/>
  <c r="O180" i="11"/>
  <c r="N180" i="11"/>
  <c r="M180" i="11"/>
  <c r="G180" i="11"/>
  <c r="P179" i="11"/>
  <c r="O179" i="11"/>
  <c r="N179" i="11"/>
  <c r="M179" i="11"/>
  <c r="G179" i="11"/>
  <c r="P178" i="11"/>
  <c r="O178" i="11"/>
  <c r="N178" i="11"/>
  <c r="M178" i="11"/>
  <c r="G178" i="11"/>
  <c r="P177" i="11"/>
  <c r="O177" i="11"/>
  <c r="N177" i="11"/>
  <c r="M177" i="11"/>
  <c r="G177" i="11"/>
  <c r="P174" i="11"/>
  <c r="O174" i="11"/>
  <c r="N174" i="11"/>
  <c r="M174" i="11"/>
  <c r="L174" i="11"/>
  <c r="K174" i="11"/>
  <c r="J174" i="11"/>
  <c r="I174" i="11"/>
  <c r="H174" i="11"/>
  <c r="G174" i="11"/>
  <c r="P173" i="11"/>
  <c r="O173" i="11"/>
  <c r="N173" i="11"/>
  <c r="M173" i="11"/>
  <c r="G173" i="11"/>
  <c r="P172" i="11"/>
  <c r="O172" i="11"/>
  <c r="N172" i="11"/>
  <c r="M172" i="11"/>
  <c r="G172" i="11"/>
  <c r="P171" i="11"/>
  <c r="O171" i="11"/>
  <c r="N171" i="11"/>
  <c r="M171" i="11"/>
  <c r="G171" i="11"/>
  <c r="P169" i="11"/>
  <c r="O169" i="11"/>
  <c r="N169" i="11"/>
  <c r="M169" i="11"/>
  <c r="L169" i="11"/>
  <c r="K169" i="11"/>
  <c r="J169" i="11"/>
  <c r="I169" i="11"/>
  <c r="H169" i="11"/>
  <c r="G169" i="11"/>
  <c r="P168" i="11"/>
  <c r="O168" i="11"/>
  <c r="N168" i="11"/>
  <c r="M168" i="11"/>
  <c r="G168" i="11"/>
  <c r="P167" i="11"/>
  <c r="O167" i="11"/>
  <c r="N167" i="11"/>
  <c r="M167" i="11"/>
  <c r="G167" i="11"/>
  <c r="P166" i="11"/>
  <c r="O166" i="11"/>
  <c r="N166" i="11"/>
  <c r="M166" i="11"/>
  <c r="G166" i="11"/>
  <c r="P165" i="11"/>
  <c r="O165" i="11"/>
  <c r="N165" i="11"/>
  <c r="M165" i="11"/>
  <c r="G165" i="11"/>
  <c r="P164" i="11"/>
  <c r="O164" i="11"/>
  <c r="N164" i="11"/>
  <c r="M164" i="11"/>
  <c r="G164" i="11"/>
  <c r="P161" i="11"/>
  <c r="O161" i="11"/>
  <c r="N161" i="11"/>
  <c r="M161" i="11"/>
  <c r="L161" i="11"/>
  <c r="K161" i="11"/>
  <c r="J161" i="11"/>
  <c r="I161" i="11"/>
  <c r="H161" i="11"/>
  <c r="G161" i="11"/>
  <c r="P160" i="11"/>
  <c r="O160" i="11"/>
  <c r="N160" i="11"/>
  <c r="M160" i="11"/>
  <c r="G160" i="11"/>
  <c r="P159" i="11"/>
  <c r="O159" i="11"/>
  <c r="N159" i="11"/>
  <c r="M159" i="11"/>
  <c r="G159" i="11"/>
  <c r="P158" i="11"/>
  <c r="O158" i="11"/>
  <c r="N158" i="11"/>
  <c r="M158" i="11"/>
  <c r="G158" i="11"/>
  <c r="P156" i="11"/>
  <c r="O156" i="11"/>
  <c r="N156" i="11"/>
  <c r="M156" i="11"/>
  <c r="L156" i="11"/>
  <c r="K156" i="11"/>
  <c r="J156" i="11"/>
  <c r="I156" i="11"/>
  <c r="H156" i="11"/>
  <c r="G156" i="11"/>
  <c r="P155" i="11"/>
  <c r="O155" i="11"/>
  <c r="N155" i="11"/>
  <c r="M155" i="11"/>
  <c r="G155" i="11"/>
  <c r="P154" i="11"/>
  <c r="O154" i="11"/>
  <c r="N154" i="11"/>
  <c r="M154" i="11"/>
  <c r="G154" i="11"/>
  <c r="P153" i="11"/>
  <c r="O153" i="11"/>
  <c r="N153" i="11"/>
  <c r="M153" i="11"/>
  <c r="G153" i="11"/>
  <c r="P152" i="11"/>
  <c r="O152" i="11"/>
  <c r="N152" i="11"/>
  <c r="M152" i="11"/>
  <c r="G152" i="11"/>
  <c r="P151" i="11"/>
  <c r="O151" i="11"/>
  <c r="N151" i="11"/>
  <c r="M151" i="11"/>
  <c r="G151" i="11"/>
  <c r="P148" i="11"/>
  <c r="O148" i="11"/>
  <c r="N148" i="11"/>
  <c r="M148" i="11"/>
  <c r="L148" i="11"/>
  <c r="K148" i="11"/>
  <c r="J148" i="11"/>
  <c r="I148" i="11"/>
  <c r="H148" i="11"/>
  <c r="G148" i="11"/>
  <c r="P147" i="11"/>
  <c r="O147" i="11"/>
  <c r="N147" i="11"/>
  <c r="M147" i="11"/>
  <c r="G147" i="11"/>
  <c r="P146" i="11"/>
  <c r="O146" i="11"/>
  <c r="N146" i="11"/>
  <c r="M146" i="11"/>
  <c r="G146" i="11"/>
  <c r="P145" i="11"/>
  <c r="O145" i="11"/>
  <c r="N145" i="11"/>
  <c r="M145" i="11"/>
  <c r="G145" i="11"/>
  <c r="P143" i="11"/>
  <c r="O143" i="11"/>
  <c r="N143" i="11"/>
  <c r="M143" i="11"/>
  <c r="L143" i="11"/>
  <c r="K143" i="11"/>
  <c r="J143" i="11"/>
  <c r="I143" i="11"/>
  <c r="H143" i="11"/>
  <c r="G143" i="11"/>
  <c r="P142" i="11"/>
  <c r="O142" i="11"/>
  <c r="N142" i="11"/>
  <c r="M142" i="11"/>
  <c r="G142" i="11"/>
  <c r="P141" i="11"/>
  <c r="O141" i="11"/>
  <c r="N141" i="11"/>
  <c r="M141" i="11"/>
  <c r="G141" i="11"/>
  <c r="P140" i="11"/>
  <c r="O140" i="11"/>
  <c r="N140" i="11"/>
  <c r="M140" i="11"/>
  <c r="G140" i="11"/>
  <c r="P139" i="11"/>
  <c r="O139" i="11"/>
  <c r="N139" i="11"/>
  <c r="M139" i="11"/>
  <c r="G139" i="11"/>
  <c r="P138" i="11"/>
  <c r="O138" i="11"/>
  <c r="N138" i="11"/>
  <c r="M138" i="11"/>
  <c r="G138" i="11"/>
  <c r="P135" i="11"/>
  <c r="O135" i="11"/>
  <c r="N135" i="11"/>
  <c r="M135" i="11"/>
  <c r="L135" i="11"/>
  <c r="K135" i="11"/>
  <c r="J135" i="11"/>
  <c r="I135" i="11"/>
  <c r="H135" i="11"/>
  <c r="G135" i="11"/>
  <c r="P134" i="11"/>
  <c r="O134" i="11"/>
  <c r="N134" i="11"/>
  <c r="M134" i="11"/>
  <c r="G134" i="11"/>
  <c r="P133" i="11"/>
  <c r="O133" i="11"/>
  <c r="N133" i="11"/>
  <c r="M133" i="11"/>
  <c r="G133" i="11"/>
  <c r="P132" i="11"/>
  <c r="O132" i="11"/>
  <c r="N132" i="11"/>
  <c r="M132" i="11"/>
  <c r="G132" i="11"/>
  <c r="P130" i="11"/>
  <c r="O130" i="11"/>
  <c r="N130" i="11"/>
  <c r="M130" i="11"/>
  <c r="L130" i="11"/>
  <c r="K130" i="11"/>
  <c r="J130" i="11"/>
  <c r="I130" i="11"/>
  <c r="H130" i="11"/>
  <c r="G130" i="11"/>
  <c r="P129" i="11"/>
  <c r="O129" i="11"/>
  <c r="N129" i="11"/>
  <c r="M129" i="11"/>
  <c r="G129" i="11"/>
  <c r="P128" i="11"/>
  <c r="O128" i="11"/>
  <c r="N128" i="11"/>
  <c r="M128" i="11"/>
  <c r="G128" i="11"/>
  <c r="P127" i="11"/>
  <c r="O127" i="11"/>
  <c r="N127" i="11"/>
  <c r="M127" i="11"/>
  <c r="G127" i="11"/>
  <c r="P126" i="11"/>
  <c r="O126" i="11"/>
  <c r="N126" i="11"/>
  <c r="M126" i="11"/>
  <c r="G126" i="11"/>
  <c r="P125" i="11"/>
  <c r="O125" i="11"/>
  <c r="N125" i="11"/>
  <c r="M125" i="11"/>
  <c r="G125" i="11"/>
  <c r="P122" i="11"/>
  <c r="O122" i="11"/>
  <c r="N122" i="11"/>
  <c r="M122" i="11"/>
  <c r="L122" i="11"/>
  <c r="K122" i="11"/>
  <c r="J122" i="11"/>
  <c r="I122" i="11"/>
  <c r="H122" i="11"/>
  <c r="G122" i="11"/>
  <c r="P121" i="11"/>
  <c r="O121" i="11"/>
  <c r="N121" i="11"/>
  <c r="M121" i="11"/>
  <c r="G121" i="11"/>
  <c r="P120" i="11"/>
  <c r="O120" i="11"/>
  <c r="N120" i="11"/>
  <c r="M120" i="11"/>
  <c r="G120" i="11"/>
  <c r="P119" i="11"/>
  <c r="O119" i="11"/>
  <c r="N119" i="11"/>
  <c r="M119" i="11"/>
  <c r="G119" i="11"/>
  <c r="P117" i="11"/>
  <c r="O117" i="11"/>
  <c r="N117" i="11"/>
  <c r="M117" i="11"/>
  <c r="L117" i="11"/>
  <c r="K117" i="11"/>
  <c r="J117" i="11"/>
  <c r="I117" i="11"/>
  <c r="H117" i="11"/>
  <c r="G117" i="11"/>
  <c r="P116" i="11"/>
  <c r="O116" i="11"/>
  <c r="N116" i="11"/>
  <c r="M116" i="11"/>
  <c r="G116" i="11"/>
  <c r="P115" i="11"/>
  <c r="O115" i="11"/>
  <c r="N115" i="11"/>
  <c r="M115" i="11"/>
  <c r="G115" i="11"/>
  <c r="P114" i="11"/>
  <c r="O114" i="11"/>
  <c r="N114" i="11"/>
  <c r="M114" i="11"/>
  <c r="G114" i="11"/>
  <c r="P113" i="11"/>
  <c r="O113" i="11"/>
  <c r="N113" i="11"/>
  <c r="M113" i="11"/>
  <c r="G113" i="11"/>
  <c r="P112" i="11"/>
  <c r="O112" i="11"/>
  <c r="N112" i="11"/>
  <c r="M112" i="11"/>
  <c r="G112" i="11"/>
  <c r="P109" i="11"/>
  <c r="O109" i="11"/>
  <c r="N109" i="11"/>
  <c r="M109" i="11"/>
  <c r="L109" i="11"/>
  <c r="K109" i="11"/>
  <c r="J109" i="11"/>
  <c r="I109" i="11"/>
  <c r="H109" i="11"/>
  <c r="G109" i="11"/>
  <c r="P108" i="11"/>
  <c r="O108" i="11"/>
  <c r="N108" i="11"/>
  <c r="M108" i="11"/>
  <c r="G108" i="11"/>
  <c r="P107" i="11"/>
  <c r="O107" i="11"/>
  <c r="N107" i="11"/>
  <c r="M107" i="11"/>
  <c r="G107" i="11"/>
  <c r="P106" i="11"/>
  <c r="O106" i="11"/>
  <c r="N106" i="11"/>
  <c r="M106" i="11"/>
  <c r="G106" i="11"/>
  <c r="P104" i="11"/>
  <c r="O104" i="11"/>
  <c r="N104" i="11"/>
  <c r="M104" i="11"/>
  <c r="L104" i="11"/>
  <c r="K104" i="11"/>
  <c r="J104" i="11"/>
  <c r="I104" i="11"/>
  <c r="H104" i="11"/>
  <c r="G104" i="11"/>
  <c r="P103" i="11"/>
  <c r="O103" i="11"/>
  <c r="N103" i="11"/>
  <c r="M103" i="11"/>
  <c r="G103" i="11"/>
  <c r="P102" i="11"/>
  <c r="O102" i="11"/>
  <c r="N102" i="11"/>
  <c r="M102" i="11"/>
  <c r="G102" i="11"/>
  <c r="P101" i="11"/>
  <c r="O101" i="11"/>
  <c r="N101" i="11"/>
  <c r="M101" i="11"/>
  <c r="G101" i="11"/>
  <c r="P100" i="11"/>
  <c r="O100" i="11"/>
  <c r="N100" i="11"/>
  <c r="M100" i="11"/>
  <c r="G100" i="11"/>
  <c r="P99" i="11"/>
  <c r="O99" i="11"/>
  <c r="N99" i="11"/>
  <c r="M99" i="11"/>
  <c r="G99" i="11"/>
  <c r="P96" i="11"/>
  <c r="O96" i="11"/>
  <c r="N96" i="11"/>
  <c r="M96" i="11"/>
  <c r="L96" i="11"/>
  <c r="K96" i="11"/>
  <c r="J96" i="11"/>
  <c r="I96" i="11"/>
  <c r="H96" i="11"/>
  <c r="G96" i="11"/>
  <c r="P95" i="11"/>
  <c r="O95" i="11"/>
  <c r="N95" i="11"/>
  <c r="M95" i="11"/>
  <c r="G95" i="11"/>
  <c r="P94" i="11"/>
  <c r="O94" i="11"/>
  <c r="N94" i="11"/>
  <c r="M94" i="11"/>
  <c r="G94" i="11"/>
  <c r="P93" i="11"/>
  <c r="O93" i="11"/>
  <c r="N93" i="11"/>
  <c r="M93" i="11"/>
  <c r="G93" i="11"/>
  <c r="P91" i="11"/>
  <c r="O91" i="11"/>
  <c r="N91" i="11"/>
  <c r="M91" i="11"/>
  <c r="L91" i="11"/>
  <c r="K91" i="11"/>
  <c r="J91" i="11"/>
  <c r="I91" i="11"/>
  <c r="H91" i="11"/>
  <c r="G91" i="11"/>
  <c r="P90" i="11"/>
  <c r="O90" i="11"/>
  <c r="N90" i="11"/>
  <c r="M90" i="11"/>
  <c r="G90" i="11"/>
  <c r="P89" i="11"/>
  <c r="O89" i="11"/>
  <c r="N89" i="11"/>
  <c r="M89" i="11"/>
  <c r="G89" i="11"/>
  <c r="P88" i="11"/>
  <c r="O88" i="11"/>
  <c r="N88" i="11"/>
  <c r="M88" i="11"/>
  <c r="G88" i="11"/>
  <c r="P87" i="11"/>
  <c r="O87" i="11"/>
  <c r="N87" i="11"/>
  <c r="M87" i="11"/>
  <c r="G87" i="11"/>
  <c r="P86" i="11"/>
  <c r="O86" i="11"/>
  <c r="N86" i="11"/>
  <c r="M86" i="11"/>
  <c r="G86" i="11"/>
  <c r="P83" i="11"/>
  <c r="O83" i="11"/>
  <c r="N83" i="11"/>
  <c r="M83" i="11"/>
  <c r="L83" i="11"/>
  <c r="K83" i="11"/>
  <c r="J83" i="11"/>
  <c r="I83" i="11"/>
  <c r="H83" i="11"/>
  <c r="G83" i="11"/>
  <c r="P82" i="11"/>
  <c r="O82" i="11"/>
  <c r="N82" i="11"/>
  <c r="M82" i="11"/>
  <c r="G82" i="11"/>
  <c r="P81" i="11"/>
  <c r="O81" i="11"/>
  <c r="N81" i="11"/>
  <c r="M81" i="11"/>
  <c r="G81" i="11"/>
  <c r="P80" i="11"/>
  <c r="O80" i="11"/>
  <c r="N80" i="11"/>
  <c r="M80" i="11"/>
  <c r="G80" i="11"/>
  <c r="P78" i="11"/>
  <c r="O78" i="11"/>
  <c r="N78" i="11"/>
  <c r="M78" i="11"/>
  <c r="L78" i="11"/>
  <c r="K78" i="11"/>
  <c r="J78" i="11"/>
  <c r="I78" i="11"/>
  <c r="H78" i="11"/>
  <c r="G78" i="11"/>
  <c r="P77" i="11"/>
  <c r="O77" i="11"/>
  <c r="N77" i="11"/>
  <c r="M77" i="11"/>
  <c r="G77" i="11"/>
  <c r="P76" i="11"/>
  <c r="O76" i="11"/>
  <c r="N76" i="11"/>
  <c r="M76" i="11"/>
  <c r="G76" i="11"/>
  <c r="P75" i="11"/>
  <c r="O75" i="11"/>
  <c r="N75" i="11"/>
  <c r="M75" i="11"/>
  <c r="G75" i="11"/>
  <c r="P74" i="11"/>
  <c r="O74" i="11"/>
  <c r="N74" i="11"/>
  <c r="M74" i="11"/>
  <c r="G74" i="11"/>
  <c r="P73" i="11"/>
  <c r="O73" i="11"/>
  <c r="N73" i="11"/>
  <c r="M73" i="11"/>
  <c r="G73" i="11"/>
  <c r="P70" i="11"/>
  <c r="O70" i="11"/>
  <c r="N70" i="11"/>
  <c r="M70" i="11"/>
  <c r="L70" i="11"/>
  <c r="K70" i="11"/>
  <c r="J70" i="11"/>
  <c r="I70" i="11"/>
  <c r="H70" i="11"/>
  <c r="G70" i="11"/>
  <c r="P69" i="11"/>
  <c r="O69" i="11"/>
  <c r="N69" i="11"/>
  <c r="M69" i="11"/>
  <c r="G69" i="11"/>
  <c r="P68" i="11"/>
  <c r="O68" i="11"/>
  <c r="N68" i="11"/>
  <c r="M68" i="11"/>
  <c r="G68" i="11"/>
  <c r="P67" i="11"/>
  <c r="O67" i="11"/>
  <c r="N67" i="11"/>
  <c r="M67" i="11"/>
  <c r="G67" i="11"/>
  <c r="P65" i="11"/>
  <c r="O65" i="11"/>
  <c r="N65" i="11"/>
  <c r="M65" i="11"/>
  <c r="L65" i="11"/>
  <c r="K65" i="11"/>
  <c r="J65" i="11"/>
  <c r="I65" i="11"/>
  <c r="H65" i="11"/>
  <c r="G65" i="11"/>
  <c r="P64" i="11"/>
  <c r="O64" i="11"/>
  <c r="N64" i="11"/>
  <c r="M64" i="11"/>
  <c r="G64" i="11"/>
  <c r="P63" i="11"/>
  <c r="O63" i="11"/>
  <c r="N63" i="11"/>
  <c r="M63" i="11"/>
  <c r="G63" i="11"/>
  <c r="P62" i="11"/>
  <c r="O62" i="11"/>
  <c r="N62" i="11"/>
  <c r="M62" i="11"/>
  <c r="G62" i="11"/>
  <c r="P61" i="11"/>
  <c r="O61" i="11"/>
  <c r="N61" i="11"/>
  <c r="M61" i="11"/>
  <c r="G61" i="11"/>
  <c r="P60" i="11"/>
  <c r="O60" i="11"/>
  <c r="N60" i="11"/>
  <c r="M60" i="11"/>
  <c r="G60" i="11"/>
  <c r="P57" i="11"/>
  <c r="O57" i="11"/>
  <c r="N57" i="11"/>
  <c r="M57" i="11"/>
  <c r="L57" i="11"/>
  <c r="K57" i="11"/>
  <c r="J57" i="11"/>
  <c r="I57" i="11"/>
  <c r="H57" i="11"/>
  <c r="G57" i="11"/>
  <c r="P56" i="11"/>
  <c r="O56" i="11"/>
  <c r="N56" i="11"/>
  <c r="M56" i="11"/>
  <c r="G56" i="11"/>
  <c r="P55" i="11"/>
  <c r="O55" i="11"/>
  <c r="N55" i="11"/>
  <c r="M55" i="11"/>
  <c r="G55" i="11"/>
  <c r="P54" i="11"/>
  <c r="O54" i="11"/>
  <c r="N54" i="11"/>
  <c r="M54" i="11"/>
  <c r="G54" i="11"/>
  <c r="P52" i="11"/>
  <c r="O52" i="11"/>
  <c r="N52" i="11"/>
  <c r="M52" i="11"/>
  <c r="L52" i="11"/>
  <c r="K52" i="11"/>
  <c r="J52" i="11"/>
  <c r="I52" i="11"/>
  <c r="H52" i="11"/>
  <c r="G52" i="11"/>
  <c r="P51" i="11"/>
  <c r="O51" i="11"/>
  <c r="N51" i="11"/>
  <c r="M51" i="11"/>
  <c r="G51" i="11"/>
  <c r="P50" i="11"/>
  <c r="O50" i="11"/>
  <c r="N50" i="11"/>
  <c r="M50" i="11"/>
  <c r="G50" i="11"/>
  <c r="P49" i="11"/>
  <c r="O49" i="11"/>
  <c r="N49" i="11"/>
  <c r="M49" i="11"/>
  <c r="G49" i="11"/>
  <c r="P48" i="11"/>
  <c r="O48" i="11"/>
  <c r="N48" i="11"/>
  <c r="M48" i="11"/>
  <c r="G48" i="11"/>
  <c r="P47" i="11"/>
  <c r="O47" i="11"/>
  <c r="N47" i="11"/>
  <c r="M47" i="11"/>
  <c r="G47" i="11"/>
  <c r="P44" i="11"/>
  <c r="O44" i="11"/>
  <c r="N44" i="11"/>
  <c r="M44" i="11"/>
  <c r="L44" i="11"/>
  <c r="K44" i="11"/>
  <c r="J44" i="11"/>
  <c r="I44" i="11"/>
  <c r="H44" i="11"/>
  <c r="G44" i="11"/>
  <c r="P43" i="11"/>
  <c r="O43" i="11"/>
  <c r="N43" i="11"/>
  <c r="M43" i="11"/>
  <c r="G43" i="11"/>
  <c r="P42" i="11"/>
  <c r="O42" i="11"/>
  <c r="N42" i="11"/>
  <c r="M42" i="11"/>
  <c r="G42" i="11"/>
  <c r="P41" i="11"/>
  <c r="O41" i="11"/>
  <c r="N41" i="11"/>
  <c r="M41" i="11"/>
  <c r="G41" i="11"/>
  <c r="P39" i="11"/>
  <c r="O39" i="11"/>
  <c r="N39" i="11"/>
  <c r="M39" i="11"/>
  <c r="L39" i="11"/>
  <c r="K39" i="11"/>
  <c r="J39" i="11"/>
  <c r="I39" i="11"/>
  <c r="H39" i="11"/>
  <c r="G39" i="11"/>
  <c r="P38" i="11"/>
  <c r="O38" i="11"/>
  <c r="N38" i="11"/>
  <c r="M38" i="11"/>
  <c r="G38" i="11"/>
  <c r="P37" i="11"/>
  <c r="O37" i="11"/>
  <c r="N37" i="11"/>
  <c r="M37" i="11"/>
  <c r="G37" i="11"/>
  <c r="P36" i="11"/>
  <c r="O36" i="11"/>
  <c r="N36" i="11"/>
  <c r="M36" i="11"/>
  <c r="G36" i="11"/>
  <c r="P35" i="11"/>
  <c r="O35" i="11"/>
  <c r="N35" i="11"/>
  <c r="M35" i="11"/>
  <c r="G35" i="11"/>
  <c r="P34" i="11"/>
  <c r="O34" i="11"/>
  <c r="N34" i="11"/>
  <c r="M34" i="11"/>
  <c r="G34" i="11"/>
  <c r="P31" i="11"/>
  <c r="O31" i="11"/>
  <c r="N31" i="11"/>
  <c r="M31" i="11"/>
  <c r="L31" i="11"/>
  <c r="K31" i="11"/>
  <c r="J31" i="11"/>
  <c r="I31" i="11"/>
  <c r="H31" i="11"/>
  <c r="G31" i="11"/>
  <c r="P30" i="11"/>
  <c r="O30" i="11"/>
  <c r="N30" i="11"/>
  <c r="M30" i="11"/>
  <c r="G30" i="11"/>
  <c r="P29" i="11"/>
  <c r="O29" i="11"/>
  <c r="N29" i="11"/>
  <c r="M29" i="11"/>
  <c r="G29" i="11"/>
  <c r="P28" i="11"/>
  <c r="O28" i="11"/>
  <c r="N28" i="11"/>
  <c r="M28" i="11"/>
  <c r="G28" i="11"/>
  <c r="P26" i="11"/>
  <c r="O26" i="11"/>
  <c r="N26" i="11"/>
  <c r="M26" i="11"/>
  <c r="L26" i="11"/>
  <c r="K26" i="11"/>
  <c r="J26" i="11"/>
  <c r="I26" i="11"/>
  <c r="H26" i="11"/>
  <c r="G26" i="11"/>
  <c r="P25" i="11"/>
  <c r="O25" i="11"/>
  <c r="N25" i="11"/>
  <c r="M25" i="11"/>
  <c r="G25" i="11"/>
  <c r="P24" i="11"/>
  <c r="O24" i="11"/>
  <c r="N24" i="11"/>
  <c r="M24" i="11"/>
  <c r="G24" i="11"/>
  <c r="P23" i="11"/>
  <c r="O23" i="11"/>
  <c r="N23" i="11"/>
  <c r="M23" i="11"/>
  <c r="G23" i="11"/>
  <c r="P22" i="11"/>
  <c r="O22" i="11"/>
  <c r="N22" i="11"/>
  <c r="M22" i="11"/>
  <c r="G22" i="11"/>
  <c r="P21" i="11"/>
  <c r="O21" i="11"/>
  <c r="N21" i="11"/>
  <c r="M21" i="11"/>
  <c r="G21" i="11"/>
  <c r="P18" i="11"/>
  <c r="O18" i="11"/>
  <c r="N18" i="11"/>
  <c r="M18" i="11"/>
  <c r="L18" i="11"/>
  <c r="K18" i="11"/>
  <c r="J18" i="11"/>
  <c r="I18" i="11"/>
  <c r="H18" i="11"/>
  <c r="G18" i="11"/>
  <c r="P17" i="11"/>
  <c r="O17" i="11"/>
  <c r="N17" i="11"/>
  <c r="M17" i="11"/>
  <c r="G17" i="11"/>
  <c r="P16" i="11"/>
  <c r="O16" i="11"/>
  <c r="N16" i="11"/>
  <c r="M16" i="11"/>
  <c r="G16" i="11"/>
  <c r="P15" i="11"/>
  <c r="O15" i="11"/>
  <c r="N15" i="11"/>
  <c r="M15" i="11"/>
  <c r="G15" i="11"/>
  <c r="P13" i="11"/>
  <c r="O13" i="11"/>
  <c r="N13" i="11"/>
  <c r="M13" i="11"/>
  <c r="L13" i="11"/>
  <c r="K13" i="11"/>
  <c r="J13" i="11"/>
  <c r="I13" i="11"/>
  <c r="H13" i="11"/>
  <c r="G13" i="11"/>
  <c r="P12" i="11"/>
  <c r="O12" i="11"/>
  <c r="N12" i="11"/>
  <c r="M12" i="11"/>
  <c r="G12" i="11"/>
  <c r="P11" i="11"/>
  <c r="O11" i="11"/>
  <c r="N11" i="11"/>
  <c r="M11" i="11"/>
  <c r="G11" i="11"/>
  <c r="P10" i="11"/>
  <c r="O10" i="11"/>
  <c r="N10" i="11"/>
  <c r="M10" i="11"/>
  <c r="G10" i="11"/>
  <c r="P9" i="11"/>
  <c r="O9" i="11"/>
  <c r="N9" i="11"/>
  <c r="M9" i="11"/>
  <c r="G9" i="11"/>
  <c r="P8" i="11"/>
  <c r="O8" i="11"/>
  <c r="N8" i="11"/>
  <c r="M8" i="11"/>
  <c r="G8" i="11"/>
  <c r="L116" i="10"/>
  <c r="K116" i="10"/>
  <c r="G116" i="10"/>
  <c r="L115" i="10"/>
  <c r="K115" i="10"/>
  <c r="G115" i="10"/>
  <c r="L114" i="10"/>
  <c r="K114" i="10"/>
  <c r="G114" i="10"/>
  <c r="L113" i="10"/>
  <c r="K113" i="10"/>
  <c r="G113" i="10"/>
  <c r="L112" i="10"/>
  <c r="K112" i="10"/>
  <c r="J112" i="10"/>
  <c r="I112" i="10"/>
  <c r="H112" i="10"/>
  <c r="G112" i="10"/>
  <c r="L111" i="10"/>
  <c r="K111" i="10"/>
  <c r="G111" i="10"/>
  <c r="L110" i="10"/>
  <c r="K110" i="10"/>
  <c r="G110" i="10"/>
  <c r="L109" i="10"/>
  <c r="K109" i="10"/>
  <c r="G109" i="10"/>
  <c r="L108" i="10"/>
  <c r="K108" i="10"/>
  <c r="G108" i="10"/>
  <c r="L107" i="10"/>
  <c r="K107" i="10"/>
  <c r="J107" i="10"/>
  <c r="I107" i="10"/>
  <c r="H107" i="10"/>
  <c r="G107" i="10"/>
  <c r="L106" i="10"/>
  <c r="K106" i="10"/>
  <c r="G106" i="10"/>
  <c r="L105" i="10"/>
  <c r="K105" i="10"/>
  <c r="G105" i="10"/>
  <c r="L104" i="10"/>
  <c r="K104" i="10"/>
  <c r="G104" i="10"/>
  <c r="L103" i="10"/>
  <c r="K103" i="10"/>
  <c r="G103" i="10"/>
  <c r="L102" i="10"/>
  <c r="K102" i="10"/>
  <c r="J102" i="10"/>
  <c r="I102" i="10"/>
  <c r="H102" i="10"/>
  <c r="G102" i="10"/>
  <c r="L101" i="10"/>
  <c r="K101" i="10"/>
  <c r="G101" i="10"/>
  <c r="L100" i="10"/>
  <c r="K100" i="10"/>
  <c r="G100" i="10"/>
  <c r="L99" i="10"/>
  <c r="K99" i="10"/>
  <c r="G99" i="10"/>
  <c r="L98" i="10"/>
  <c r="K98" i="10"/>
  <c r="G98" i="10"/>
  <c r="L97" i="10"/>
  <c r="K97" i="10"/>
  <c r="J97" i="10"/>
  <c r="I97" i="10"/>
  <c r="H97" i="10"/>
  <c r="G97" i="10"/>
  <c r="L96" i="10"/>
  <c r="K96" i="10"/>
  <c r="G96" i="10"/>
  <c r="L95" i="10"/>
  <c r="K95" i="10"/>
  <c r="G95" i="10"/>
  <c r="L94" i="10"/>
  <c r="K94" i="10"/>
  <c r="G94" i="10"/>
  <c r="L93" i="10"/>
  <c r="K93" i="10"/>
  <c r="G93" i="10"/>
  <c r="L92" i="10"/>
  <c r="K92" i="10"/>
  <c r="J92" i="10"/>
  <c r="I92" i="10"/>
  <c r="H92" i="10"/>
  <c r="G92" i="10"/>
  <c r="L91" i="10"/>
  <c r="K91" i="10"/>
  <c r="G91" i="10"/>
  <c r="L90" i="10"/>
  <c r="K90" i="10"/>
  <c r="G90" i="10"/>
  <c r="L89" i="10"/>
  <c r="K89" i="10"/>
  <c r="G89" i="10"/>
  <c r="L88" i="10"/>
  <c r="K88" i="10"/>
  <c r="G88" i="10"/>
  <c r="L87" i="10"/>
  <c r="K87" i="10"/>
  <c r="J87" i="10"/>
  <c r="I87" i="10"/>
  <c r="H87" i="10"/>
  <c r="G87" i="10"/>
  <c r="L86" i="10"/>
  <c r="K86" i="10"/>
  <c r="G86" i="10"/>
  <c r="L85" i="10"/>
  <c r="K85" i="10"/>
  <c r="G85" i="10"/>
  <c r="L84" i="10"/>
  <c r="K84" i="10"/>
  <c r="G84" i="10"/>
  <c r="L83" i="10"/>
  <c r="K83" i="10"/>
  <c r="G83" i="10"/>
  <c r="L82" i="10"/>
  <c r="K82" i="10"/>
  <c r="J82" i="10"/>
  <c r="I82" i="10"/>
  <c r="H82" i="10"/>
  <c r="G82" i="10"/>
  <c r="L81" i="10"/>
  <c r="K81" i="10"/>
  <c r="G81" i="10"/>
  <c r="L80" i="10"/>
  <c r="K80" i="10"/>
  <c r="G80" i="10"/>
  <c r="L79" i="10"/>
  <c r="K79" i="10"/>
  <c r="G79" i="10"/>
  <c r="L78" i="10"/>
  <c r="K78" i="10"/>
  <c r="G78" i="10"/>
  <c r="L77" i="10"/>
  <c r="K77" i="10"/>
  <c r="J77" i="10"/>
  <c r="I77" i="10"/>
  <c r="H77" i="10"/>
  <c r="G77" i="10"/>
  <c r="L76" i="10"/>
  <c r="K76" i="10"/>
  <c r="G76" i="10"/>
  <c r="L75" i="10"/>
  <c r="K75" i="10"/>
  <c r="G75" i="10"/>
  <c r="L74" i="10"/>
  <c r="K74" i="10"/>
  <c r="G74" i="10"/>
  <c r="L73" i="10"/>
  <c r="K73" i="10"/>
  <c r="G73" i="10"/>
  <c r="L72" i="10"/>
  <c r="K72" i="10"/>
  <c r="J72" i="10"/>
  <c r="I72" i="10"/>
  <c r="H72" i="10"/>
  <c r="G72" i="10"/>
  <c r="L71" i="10"/>
  <c r="K71" i="10"/>
  <c r="G71" i="10"/>
  <c r="L70" i="10"/>
  <c r="K70" i="10"/>
  <c r="G70" i="10"/>
  <c r="L69" i="10"/>
  <c r="K69" i="10"/>
  <c r="G69" i="10"/>
  <c r="L68" i="10"/>
  <c r="K68" i="10"/>
  <c r="G68" i="10"/>
  <c r="L67" i="10"/>
  <c r="K67" i="10"/>
  <c r="J67" i="10"/>
  <c r="I67" i="10"/>
  <c r="H67" i="10"/>
  <c r="G67" i="10"/>
  <c r="L66" i="10"/>
  <c r="K66" i="10"/>
  <c r="G66" i="10"/>
  <c r="L65" i="10"/>
  <c r="K65" i="10"/>
  <c r="G65" i="10"/>
  <c r="L64" i="10"/>
  <c r="K64" i="10"/>
  <c r="G64" i="10"/>
  <c r="L63" i="10"/>
  <c r="K63" i="10"/>
  <c r="G63" i="10"/>
  <c r="L62" i="10"/>
  <c r="K62" i="10"/>
  <c r="J62" i="10"/>
  <c r="I62" i="10"/>
  <c r="H62" i="10"/>
  <c r="G62" i="10"/>
  <c r="L61" i="10"/>
  <c r="K61" i="10"/>
  <c r="G61" i="10"/>
  <c r="L60" i="10"/>
  <c r="K60" i="10"/>
  <c r="G60" i="10"/>
  <c r="L59" i="10"/>
  <c r="K59" i="10"/>
  <c r="G59" i="10"/>
  <c r="L58" i="10"/>
  <c r="K58" i="10"/>
  <c r="G58" i="10"/>
  <c r="L57" i="10"/>
  <c r="K57" i="10"/>
  <c r="J57" i="10"/>
  <c r="I57" i="10"/>
  <c r="H57" i="10"/>
  <c r="G57" i="10"/>
  <c r="L56" i="10"/>
  <c r="K56" i="10"/>
  <c r="G56" i="10"/>
  <c r="L55" i="10"/>
  <c r="K55" i="10"/>
  <c r="G55" i="10"/>
  <c r="L54" i="10"/>
  <c r="K54" i="10"/>
  <c r="G54" i="10"/>
  <c r="L53" i="10"/>
  <c r="K53" i="10"/>
  <c r="G53" i="10"/>
  <c r="L52" i="10"/>
  <c r="K52" i="10"/>
  <c r="J52" i="10"/>
  <c r="I52" i="10"/>
  <c r="H52" i="10"/>
  <c r="G52" i="10"/>
  <c r="L51" i="10"/>
  <c r="K51" i="10"/>
  <c r="G51" i="10"/>
  <c r="L50" i="10"/>
  <c r="K50" i="10"/>
  <c r="G50" i="10"/>
  <c r="L49" i="10"/>
  <c r="K49" i="10"/>
  <c r="G49" i="10"/>
  <c r="L48" i="10"/>
  <c r="K48" i="10"/>
  <c r="G48" i="10"/>
  <c r="L47" i="10"/>
  <c r="K47" i="10"/>
  <c r="J47" i="10"/>
  <c r="I47" i="10"/>
  <c r="H47" i="10"/>
  <c r="G47" i="10"/>
  <c r="L46" i="10"/>
  <c r="K46" i="10"/>
  <c r="G46" i="10"/>
  <c r="L45" i="10"/>
  <c r="K45" i="10"/>
  <c r="G45" i="10"/>
  <c r="L44" i="10"/>
  <c r="K44" i="10"/>
  <c r="G44" i="10"/>
  <c r="L43" i="10"/>
  <c r="K43" i="10"/>
  <c r="G43" i="10"/>
  <c r="L42" i="10"/>
  <c r="K42" i="10"/>
  <c r="J42" i="10"/>
  <c r="I42" i="10"/>
  <c r="H42" i="10"/>
  <c r="G42" i="10"/>
  <c r="L41" i="10"/>
  <c r="K41" i="10"/>
  <c r="G41" i="10"/>
  <c r="L40" i="10"/>
  <c r="K40" i="10"/>
  <c r="G40" i="10"/>
  <c r="L39" i="10"/>
  <c r="K39" i="10"/>
  <c r="G39" i="10"/>
  <c r="L38" i="10"/>
  <c r="K38" i="10"/>
  <c r="G38" i="10"/>
  <c r="L37" i="10"/>
  <c r="K37" i="10"/>
  <c r="J37" i="10"/>
  <c r="I37" i="10"/>
  <c r="H37" i="10"/>
  <c r="G37" i="10"/>
  <c r="L36" i="10"/>
  <c r="K36" i="10"/>
  <c r="G36" i="10"/>
  <c r="L35" i="10"/>
  <c r="K35" i="10"/>
  <c r="G35" i="10"/>
  <c r="L34" i="10"/>
  <c r="K34" i="10"/>
  <c r="G34" i="10"/>
  <c r="L33" i="10"/>
  <c r="K33" i="10"/>
  <c r="G33" i="10"/>
  <c r="L32" i="10"/>
  <c r="K32" i="10"/>
  <c r="J32" i="10"/>
  <c r="I32" i="10"/>
  <c r="H32" i="10"/>
  <c r="G32" i="10"/>
  <c r="L31" i="10"/>
  <c r="K31" i="10"/>
  <c r="G31" i="10"/>
  <c r="L30" i="10"/>
  <c r="K30" i="10"/>
  <c r="G30" i="10"/>
  <c r="L29" i="10"/>
  <c r="K29" i="10"/>
  <c r="G29" i="10"/>
  <c r="L28" i="10"/>
  <c r="K28" i="10"/>
  <c r="G28" i="10"/>
  <c r="L27" i="10"/>
  <c r="K27" i="10"/>
  <c r="J27" i="10"/>
  <c r="I27" i="10"/>
  <c r="H27" i="10"/>
  <c r="G27" i="10"/>
  <c r="L26" i="10"/>
  <c r="K26" i="10"/>
  <c r="G26" i="10"/>
  <c r="L25" i="10"/>
  <c r="K25" i="10"/>
  <c r="G25" i="10"/>
  <c r="L24" i="10"/>
  <c r="K24" i="10"/>
  <c r="G24" i="10"/>
  <c r="L23" i="10"/>
  <c r="K23" i="10"/>
  <c r="G23" i="10"/>
  <c r="L22" i="10"/>
  <c r="K22" i="10"/>
  <c r="J22" i="10"/>
  <c r="I22" i="10"/>
  <c r="H22" i="10"/>
  <c r="G22" i="10"/>
  <c r="L21" i="10"/>
  <c r="K21" i="10"/>
  <c r="G21" i="10"/>
  <c r="L20" i="10"/>
  <c r="K20" i="10"/>
  <c r="G20" i="10"/>
  <c r="L19" i="10"/>
  <c r="K19" i="10"/>
  <c r="G19" i="10"/>
  <c r="L18" i="10"/>
  <c r="K18" i="10"/>
  <c r="G18" i="10"/>
  <c r="L17" i="10"/>
  <c r="K17" i="10"/>
  <c r="J17" i="10"/>
  <c r="I17" i="10"/>
  <c r="H17" i="10"/>
  <c r="G17" i="10"/>
  <c r="L16" i="10"/>
  <c r="K16" i="10"/>
  <c r="G16" i="10"/>
  <c r="L15" i="10"/>
  <c r="K15" i="10"/>
  <c r="G15" i="10"/>
  <c r="L14" i="10"/>
  <c r="K14" i="10"/>
  <c r="G14" i="10"/>
  <c r="L13" i="10"/>
  <c r="K13" i="10"/>
  <c r="G13" i="10"/>
  <c r="L12" i="10"/>
  <c r="K12" i="10"/>
  <c r="J12" i="10"/>
  <c r="I12" i="10"/>
  <c r="H12" i="10"/>
  <c r="G12" i="10"/>
  <c r="L11" i="10"/>
  <c r="K11" i="10"/>
  <c r="G11" i="10"/>
  <c r="L10" i="10"/>
  <c r="K10" i="10"/>
  <c r="G10" i="10"/>
  <c r="L9" i="10"/>
  <c r="K9" i="10"/>
  <c r="G9" i="10"/>
  <c r="L8" i="10"/>
  <c r="K8" i="10"/>
  <c r="G8" i="10"/>
  <c r="L7" i="10"/>
  <c r="K7" i="10"/>
  <c r="J7" i="10"/>
  <c r="I7" i="10"/>
  <c r="H7" i="10"/>
  <c r="G7" i="10"/>
  <c r="V29" i="9"/>
  <c r="U29" i="9"/>
  <c r="T29" i="9"/>
  <c r="S29" i="9"/>
  <c r="V28" i="9"/>
  <c r="U28" i="9"/>
  <c r="T28" i="9"/>
  <c r="S28" i="9"/>
  <c r="V27" i="9"/>
  <c r="U27" i="9"/>
  <c r="T27" i="9"/>
  <c r="S27" i="9"/>
  <c r="V26" i="9"/>
  <c r="U26" i="9"/>
  <c r="T26" i="9"/>
  <c r="S26" i="9"/>
  <c r="V25" i="9"/>
  <c r="U25" i="9"/>
  <c r="T25" i="9"/>
  <c r="S25" i="9"/>
  <c r="V24" i="9"/>
  <c r="U24" i="9"/>
  <c r="T24" i="9"/>
  <c r="S24" i="9"/>
  <c r="V23" i="9"/>
  <c r="U23" i="9"/>
  <c r="T23" i="9"/>
  <c r="S23" i="9"/>
  <c r="V22" i="9"/>
  <c r="U22" i="9"/>
  <c r="T22" i="9"/>
  <c r="S22" i="9"/>
  <c r="V21" i="9"/>
  <c r="U21" i="9"/>
  <c r="T21" i="9"/>
  <c r="S21" i="9"/>
  <c r="V20" i="9"/>
  <c r="U20" i="9"/>
  <c r="T20" i="9"/>
  <c r="S20" i="9"/>
  <c r="V19" i="9"/>
  <c r="U19" i="9"/>
  <c r="T19" i="9"/>
  <c r="S19" i="9"/>
  <c r="V18" i="9"/>
  <c r="U18" i="9"/>
  <c r="T18" i="9"/>
  <c r="S18" i="9"/>
  <c r="V17" i="9"/>
  <c r="U17" i="9"/>
  <c r="T17" i="9"/>
  <c r="S17" i="9"/>
  <c r="V16" i="9"/>
  <c r="U16" i="9"/>
  <c r="T16" i="9"/>
  <c r="S16" i="9"/>
  <c r="V15" i="9"/>
  <c r="U15" i="9"/>
  <c r="T15" i="9"/>
  <c r="S15" i="9"/>
  <c r="V14" i="9"/>
  <c r="U14" i="9"/>
  <c r="T14" i="9"/>
  <c r="S14" i="9"/>
  <c r="V13" i="9"/>
  <c r="U13" i="9"/>
  <c r="T13" i="9"/>
  <c r="S13" i="9"/>
  <c r="V12" i="9"/>
  <c r="U12" i="9"/>
  <c r="T12" i="9"/>
  <c r="S12" i="9"/>
  <c r="V11" i="9"/>
  <c r="U11" i="9"/>
  <c r="T11" i="9"/>
  <c r="S11" i="9"/>
  <c r="V10" i="9"/>
  <c r="U10" i="9"/>
  <c r="T10" i="9"/>
  <c r="S10" i="9"/>
  <c r="V9" i="9"/>
  <c r="U9" i="9"/>
  <c r="T9" i="9"/>
  <c r="S9" i="9"/>
  <c r="V8" i="9"/>
  <c r="U8" i="9"/>
  <c r="T8" i="9"/>
  <c r="S8" i="9"/>
  <c r="V7" i="9"/>
  <c r="U7" i="9"/>
  <c r="T7" i="9"/>
  <c r="S7" i="9"/>
  <c r="R7" i="9"/>
  <c r="Q7" i="9"/>
  <c r="P7" i="9"/>
  <c r="O7" i="9"/>
  <c r="N7" i="9"/>
  <c r="M7" i="9"/>
  <c r="L7" i="9"/>
  <c r="K7" i="9"/>
  <c r="J7" i="9"/>
  <c r="I7" i="9"/>
  <c r="H7" i="9"/>
  <c r="G7" i="9"/>
  <c r="F7" i="9"/>
  <c r="E7" i="9"/>
  <c r="D7" i="9"/>
  <c r="E16" i="5"/>
  <c r="E12" i="5"/>
  <c r="E7" i="5"/>
  <c r="E6" i="5"/>
  <c r="E5" i="5"/>
  <c r="O29" i="4"/>
  <c r="N29" i="4"/>
  <c r="E29" i="4"/>
  <c r="O28" i="4"/>
  <c r="N28" i="4"/>
  <c r="E28" i="4"/>
  <c r="O27" i="4"/>
  <c r="N27" i="4"/>
  <c r="E27" i="4"/>
  <c r="O26" i="4"/>
  <c r="N26" i="4"/>
  <c r="E26" i="4"/>
  <c r="O25" i="4"/>
  <c r="N25" i="4"/>
  <c r="E25" i="4"/>
  <c r="O24" i="4"/>
  <c r="N24" i="4"/>
  <c r="E24" i="4"/>
  <c r="O23" i="4"/>
  <c r="N23" i="4"/>
  <c r="E23" i="4"/>
  <c r="O22" i="4"/>
  <c r="N22" i="4"/>
  <c r="E22" i="4"/>
  <c r="O21" i="4"/>
  <c r="N21" i="4"/>
  <c r="E21" i="4"/>
  <c r="O20" i="4"/>
  <c r="N20" i="4"/>
  <c r="E20" i="4"/>
  <c r="O19" i="4"/>
  <c r="N19" i="4"/>
  <c r="E19" i="4"/>
  <c r="O18" i="4"/>
  <c r="N18" i="4"/>
  <c r="E18" i="4"/>
  <c r="O17" i="4"/>
  <c r="N17" i="4"/>
  <c r="E17" i="4"/>
  <c r="O16" i="4"/>
  <c r="N16" i="4"/>
  <c r="E16" i="4"/>
  <c r="O15" i="4"/>
  <c r="N15" i="4"/>
  <c r="E15" i="4"/>
  <c r="O14" i="4"/>
  <c r="N14" i="4"/>
  <c r="E14" i="4"/>
  <c r="O13" i="4"/>
  <c r="N13" i="4"/>
  <c r="E13" i="4"/>
  <c r="O12" i="4"/>
  <c r="N12" i="4"/>
  <c r="E12" i="4"/>
  <c r="O11" i="4"/>
  <c r="N11" i="4"/>
  <c r="E11" i="4"/>
  <c r="O10" i="4"/>
  <c r="N10" i="4"/>
  <c r="E10" i="4"/>
  <c r="O9" i="4"/>
  <c r="N9" i="4"/>
  <c r="E9" i="4"/>
  <c r="O8" i="4"/>
  <c r="N8" i="4"/>
  <c r="E8" i="4"/>
  <c r="O7" i="4"/>
  <c r="N7" i="4"/>
  <c r="M7" i="4"/>
  <c r="L7" i="4"/>
  <c r="K7" i="4"/>
  <c r="J7" i="4"/>
  <c r="I7" i="4"/>
  <c r="H7" i="4"/>
  <c r="G7" i="4"/>
  <c r="F7" i="4"/>
  <c r="E7" i="4"/>
  <c r="D7" i="4"/>
</calcChain>
</file>

<file path=xl/sharedStrings.xml><?xml version="1.0" encoding="utf-8"?>
<sst xmlns="http://schemas.openxmlformats.org/spreadsheetml/2006/main" count="7160" uniqueCount="1190">
  <si>
    <t>1.Loại thiên tai</t>
  </si>
  <si>
    <t>Bão</t>
  </si>
  <si>
    <t>Áp thấp nhiệt đới</t>
  </si>
  <si>
    <t>Lốc</t>
  </si>
  <si>
    <t>Sét</t>
  </si>
  <si>
    <t>Mưa lớn</t>
  </si>
  <si>
    <t>Lũ</t>
  </si>
  <si>
    <t>Lũ quét</t>
  </si>
  <si>
    <t>Ngập lụt</t>
  </si>
  <si>
    <t>Sạt lở đất do mưa lũ hoặc dòng chảy</t>
  </si>
  <si>
    <t>Sụt lún đất do mưa lũ hoặc dòng chảy</t>
  </si>
  <si>
    <t>Nước dâng</t>
  </si>
  <si>
    <t>Xâm nhập mặn</t>
  </si>
  <si>
    <t>Nắng nóng</t>
  </si>
  <si>
    <t>Hạn hán</t>
  </si>
  <si>
    <t>Rét hại</t>
  </si>
  <si>
    <t>Mưa đá</t>
  </si>
  <si>
    <t>Sương muối</t>
  </si>
  <si>
    <t>Động đất</t>
  </si>
  <si>
    <t>Sóng thần</t>
  </si>
  <si>
    <t>Gió mạnh trên biển</t>
  </si>
  <si>
    <t>Sương mù</t>
  </si>
  <si>
    <t>2.Loại Biểu hiện</t>
  </si>
  <si>
    <t>Nước biển dâng</t>
  </si>
  <si>
    <t>Nhiệt độ trung bình thay đổi</t>
  </si>
  <si>
    <t>Lượng mưa thay đổi</t>
  </si>
  <si>
    <t>Thiên tai cực đoan và bất thường.</t>
  </si>
  <si>
    <t>Tong hop C1</t>
  </si>
  <si>
    <t>1. Nguy cơ bị thiệt hại về người khi có thiên tai</t>
  </si>
  <si>
    <t>2. Nguy cơ đuối nước ở trẻ em</t>
  </si>
  <si>
    <t xml:space="preserve">3. Nguy cơ khác </t>
  </si>
  <si>
    <t>Tong hop C2</t>
  </si>
  <si>
    <t xml:space="preserve">1. Nguy cơ thiệt hại hệ thống điện </t>
  </si>
  <si>
    <t>2. Nguy cơ thiệt hại cầu, cống</t>
  </si>
  <si>
    <t>3. Nguy cơ hư hỏng đường giao thông</t>
  </si>
  <si>
    <t>4. Nguy cơ thiệt hại Trụ sở UBND và Nhà văn hoá xã/ thôn</t>
  </si>
  <si>
    <t>5. Nguy cơ thiệt hại Chợ</t>
  </si>
  <si>
    <t>6. Nguy cơ thiệt hại cống thoát nước dân sinh</t>
  </si>
  <si>
    <t>7. Nguy cơ khác</t>
  </si>
  <si>
    <t>Tong hop C3</t>
  </si>
  <si>
    <t>1. Nguy cơ thiệt hại về hệ thống thủy lợi</t>
  </si>
  <si>
    <t xml:space="preserve">2. Nguy cơ khác </t>
  </si>
  <si>
    <t>Tong hop C4</t>
  </si>
  <si>
    <t>1. Nguy cơ thiệt hại về nhà</t>
  </si>
  <si>
    <t>Tong hop C5</t>
  </si>
  <si>
    <t>1. Nguy cơ Ô nhiễm môi trường diện rộng khi bị ngập lụt</t>
  </si>
  <si>
    <t>2. Nguy cơ bùng phát dịch bệnh</t>
  </si>
  <si>
    <t>3. Nguy cơ thiếu nước sạch</t>
  </si>
  <si>
    <t>4. Khác</t>
  </si>
  <si>
    <t>Tong hop C6</t>
  </si>
  <si>
    <t>1. Nguy cơ thiệt hại về cơ sở y tế</t>
  </si>
  <si>
    <t>2. Nguy cơ dịch bệnh ở người</t>
  </si>
  <si>
    <t>Tong hop C7</t>
  </si>
  <si>
    <t xml:space="preserve">1. Nguy cơ thiệt hại về trường học </t>
  </si>
  <si>
    <t>2. Nguy cơ ảnh hưởng đến tính mạng học sinh</t>
  </si>
  <si>
    <t>Tong hop C8</t>
  </si>
  <si>
    <t xml:space="preserve">1. Nguy cơ thiệt hại về rừng </t>
  </si>
  <si>
    <t>2. Nguy cơ ảnh hướng đến hệ sinh thái</t>
  </si>
  <si>
    <t>Tong hop C9</t>
  </si>
  <si>
    <t>1. Nguy cơ thiệt hại về lúa và hoa màu khi bị ngập lụt</t>
  </si>
  <si>
    <t>Tong hop C10</t>
  </si>
  <si>
    <t>1. Nguy cơ thiệt hại về đàn gia súc gia cầm khi bị ngập lụt</t>
  </si>
  <si>
    <t>2. Nguy cơ thiệt hại về chuồng trại chăn nuôi</t>
  </si>
  <si>
    <t>Tong hop C11</t>
  </si>
  <si>
    <t>1. Nguy cơ hư hỏng bờ bao, ao hồ nuôi trồng thủy sản</t>
  </si>
  <si>
    <t>2. Nguy cơ giảm sản lượng thủy sản</t>
  </si>
  <si>
    <t>3. Nguy cơ ngư dân đánh bắt, nuôi trồng bị phá sản sau bão</t>
  </si>
  <si>
    <t>4. Nguy cơ thiệt hại về tàu thuyền, ngư lưới cụ</t>
  </si>
  <si>
    <t>5. Nguy cơ ngư dân gặp nguy hiểm tính mạng</t>
  </si>
  <si>
    <t xml:space="preserve">6. Nguy cơ khác </t>
  </si>
  <si>
    <t>Tong hop C12</t>
  </si>
  <si>
    <t>1. Nguy cơ thiệt hại cơ sở kinh doanh khi có thiên tai</t>
  </si>
  <si>
    <t>2. Nguy cơ hàng hóa bị thiệt hại sau thiên tai</t>
  </si>
  <si>
    <t>3. Nguy cơ hàng quán hư hại sau thiên tai</t>
  </si>
  <si>
    <t xml:space="preserve">4. Nguy cơ bị suy giảm chất lượng hoặc biến mất hệ san hô, khu dự trữ sinh quyển và bảo tồn sinh thái ven biển </t>
  </si>
  <si>
    <t xml:space="preserve">5. Nguy cơ khác </t>
  </si>
  <si>
    <t>Tong hop C13</t>
  </si>
  <si>
    <t>1. Nguy cơ gián đoạn kinh doanh</t>
  </si>
  <si>
    <t>2. Nguy cơ thiệt hại hàng hóa</t>
  </si>
  <si>
    <t xml:space="preserve">3. Nguy cơ khác </t>
  </si>
  <si>
    <t>Tong hop C14</t>
  </si>
  <si>
    <t>1. Thiếu thông tin để phục hồi SX-KD</t>
  </si>
  <si>
    <t>2. Thiếu thông tin về tác động trực tiếp của BĐKH để có lựa chọn SX-KD phù hợp</t>
  </si>
  <si>
    <t>Tong hop C15</t>
  </si>
  <si>
    <t>1. Nguy cơ đội xung kích bị tai nạn khi đi làm nhiệm vụ khi có bão lụt</t>
  </si>
  <si>
    <t>2. Gián đoạn công tác chỉ huy điều hành ứng phó (làm gia tăng thiệt hại)</t>
  </si>
  <si>
    <t>Tong hop C16</t>
  </si>
  <si>
    <t>1. Nguy cơ Phụ nữ bị tại nạn khi tham gia hoạt động PCTT</t>
  </si>
  <si>
    <t>2. Nguy cơ Nam giới bị tại nạn khi tham gia hoạt động PCTT</t>
  </si>
  <si>
    <t>D - Nguyên nhân1</t>
  </si>
  <si>
    <t>Nam giới đi làm ăn xa do thiếu công ăn việc làm tại địa phương</t>
  </si>
  <si>
    <t xml:space="preserve">Nữ làm những công việc nặng nhưng thu nhập thấp </t>
  </si>
  <si>
    <t xml:space="preserve">Đặc điểm về văn hoá (phụ nữ đơn thân, mất chồng không tái giá)
Chồng làm các việc nguy hiểm gặp tai nạn (đi biển, làm xây dựng…). </t>
  </si>
  <si>
    <t>Thiếu trang thiết bị an toàn thuyền, áo phao, phao cứu sinh…)
Một số hộ chủ quan không chấp hành lệnh sơ tán</t>
  </si>
  <si>
    <t>Tỷ lệ nhà thiếu kiên cố cao 
Đa số nhà dân không làm nơi an toàn tránh lụt bão
Thiếu điểm sơ tán và điểm sơ tán hiện có chưa đảm bảo</t>
  </si>
  <si>
    <t>Đường đất chưa có đầu tư bê tông hoá</t>
  </si>
  <si>
    <t>Chưa có chương trình dạy bơi trong trường học
Bố mẹ lo làm ăn thiếu quan tâm cho con học bơi</t>
  </si>
  <si>
    <t>Địa phương chưa quan tâm đến việc làm biển cảnh báo ở vùng nguy cơ cao</t>
  </si>
  <si>
    <t>D - Nguyên nhân2</t>
  </si>
  <si>
    <t xml:space="preserve">Đa số hộ thiếu đầu tư cho hệ thống thống cột và dây điện về hộ gia đình
Một số hộ nghèo thiếu kinh phí đầu tư </t>
  </si>
  <si>
    <t>Địa phương chưa có đầu tư nâng cấp cầu kiên cố</t>
  </si>
  <si>
    <t>Địa phương chưa có đầu tư nâng cấp và bê tông hoá đường đất
Người dân thu nhập thấp không có khả năng đóng góp làm đường bê tông
Một số hộ dân thiếu ý thức đóng góp để tu sửa hoặc làm đường</t>
  </si>
  <si>
    <t>Địa phương chưa được đầu tư nâng cấp xây dựng trụ sở kiên cố</t>
  </si>
  <si>
    <t>Địa phương chưa có đầu tư nâng cấp nhà văn hoá thôn
Người dân thu nhập thấp không có khả năng đóng góp làm nhà văn hoá thôn
Một số hộ dân thiếu ý thức đóng góp để xây dựng nhà văn hoá</t>
  </si>
  <si>
    <t>Địa phương chưa có đầu tư xây dựng chợ
Người dân thu nhập thấp không có khả năng đóng góp làm chợ</t>
  </si>
  <si>
    <t>Địa phương chưa có đầu tư nâng cấp hoặc xây dựng cống thoát nước 
Người dân thu nhập thấp không có khả năng đóng góp 
Một số hộ dân thiếu ý thức đóng góp</t>
  </si>
  <si>
    <t>D - Nguyên nhân3</t>
  </si>
  <si>
    <t>Chưa được đầu tư kiên cố hệ thống đê</t>
  </si>
  <si>
    <t>Địa phương chưa có đầu tư xây dựng hệ thống kênh mương kiên cố
Người dân thu nhập thấp không có khả năng đóng góp làm hệ thống kênh mương kiên cố</t>
  </si>
  <si>
    <t>Chưa được đầu tư kiên cố hệ thống cống thuỷ lợi</t>
  </si>
  <si>
    <t>Chưa được đầu tư kiên cố đập thuỷ lợi</t>
  </si>
  <si>
    <t>Chưa được đầu tư kiên cố trạm bơn để đảm bảo tưới tiêu</t>
  </si>
  <si>
    <t>D - Nguyên nhân4</t>
  </si>
  <si>
    <t>Hộ nghèo thiếu kinh phí làm nhà kiên cố
Thiếu việc làm và thu nhập thấp
Một số hộ có khả năng nhưng củ quan không quan tâm làm nhà kiên cố
Thiếu quy hoạch vùng an toàn làm nhà ở cho các hộ dân vùng nguy cơ cao
Thiếu quỹ đất để tái định cư ch các hộ ở vùng nguy cơ cao</t>
  </si>
  <si>
    <t>D - Nguyên nhân5</t>
  </si>
  <si>
    <t>Chưa có hệ thống nước máy
Một số hộ không có kinh phí kết nối vào hệ thống nước sạch</t>
  </si>
  <si>
    <t>Hộ phụ nữ làm chủ hộ thiếu kinh phí kết nới với hệ thống nước sạch</t>
  </si>
  <si>
    <t>Hộ nghèo thiếu kinh phí làm nhà vệ sinh đạt tiêu chuẩn.
Một số hộ dân thiếu ý thức đầu tư làm nhà vệ sinh đúng tiêu chuẩn.</t>
  </si>
  <si>
    <t xml:space="preserve">Nguồn nước sinh hoạt bị cạn kiệt vào mùa nắng hạn </t>
  </si>
  <si>
    <t>D - Nguyên nhân6</t>
  </si>
  <si>
    <t>Chưa có đầu tư xây dựng trạm y tế kiên cố</t>
  </si>
  <si>
    <t>Các trang thiết bị dễ bị hư hỏng trong điều kiện thiên tai, điều kiện khí hậu</t>
  </si>
  <si>
    <t>Tác động của thời tiết cực đoan nằm ngoài khả năng phòng ngừa ứng phó của người dân
Kiến thức, ý thức bảo vệ sức khoẻ của người dân còn hạn chế
Một số vùng có tập quán ăn uống sinh hoạt bất lợi cho sức khoẻ (vùng biển hay ăn gỏi cá, tiết canh, uống nhiều rượu...)</t>
  </si>
  <si>
    <t>D - Nguyên nhân7</t>
  </si>
  <si>
    <t xml:space="preserve">Chưa có đầu tư xây trường học kiên cố. 
Thiếu kinh phí tu sửa, nâng cấp trường học xuống cấp.
</t>
  </si>
  <si>
    <t>Chưa quan tâm đầu tư, bảo quản trang thiết bị PCTT cho trường học theo đặc thù thiên tai khí hậu</t>
  </si>
  <si>
    <t>Chưa có quy hoạch trường học an toàn, và chưa tính đến nguy cơ  nước biển dâng do BĐKH</t>
  </si>
  <si>
    <t>D - Nguyên nhân8</t>
  </si>
  <si>
    <t xml:space="preserve">Rừng nập mặn nằm sát biển trực tiếp chịu tác động do bão và bị hà bám.
Các hoạt sinh kế khai thác tại rừng ngập mặn không gắn với yêu cầu bảo vệ rừng (vd: khai thác thuỷ sản tự nhiên, đốt ong lấy mật, chặt cây đốt than…)
Thiếu quy hoạch và cơ cế, chế tài quản lý bảo vệ rừng bền vững
Người dân thiếu ý thức phát triển rừng ngập mặn (vd: chặt phá rừng lấy đất mở rộng nuôi trồng thuỷ sản) </t>
  </si>
  <si>
    <t>Người dân thiếu ý thức bảo vệ rừng phòng hộ (vd: phá rừng lấy đất nuôi tôm cát)</t>
  </si>
  <si>
    <t>Không huy động được nguồn lực hoặc không tiếp cận được các cơ chế tài chính để đầu tư khôi phục rừng bị thiệt hại sau thiên tai.</t>
  </si>
  <si>
    <t>D - Nguyên nhân9</t>
  </si>
  <si>
    <t>Hệ thống tiêu úng không đảm bảo hoặc bất cập trong kiện thiên tai
 Quy hoạch trồng trọt chưa đáp ứng các thay đổi tự nhiên và khí hậu
Hệ thống khuyến nông chưa đảm bảo chủ động chuyển đổi thích ứng với BĐKH
Chưa có các giống cây trồng phù hợp với điều kiện tự nhiên</t>
  </si>
  <si>
    <t>Hệ thống thuỷ lợi không kiên cố
Người sản xuất thiếu kiến thức, kinh nghiệm và áp dụng kỹ thuật phòng ngừa trước thiên tai và BĐKH.
Thiếu trang thiết bị dự báo cảnh báo thiên tai, thời tiết cực đoan.</t>
  </si>
  <si>
    <t>D - Nguyên nhân10</t>
  </si>
  <si>
    <t>Thiếu Kỹ năng, kiến thức của hộ chăn nuôi để phòng ngừa dịch bệnh  
Mạng lưới dịch vụ thú y chưa đảm bảo)</t>
  </si>
  <si>
    <t>Đặc thù dân cư và địa bàn sản xuất tập trung ở vùng nguy cơ cao</t>
  </si>
  <si>
    <t>Thiếu nơi an toàn để di dời gia súc gia cầm khi có thiên tai.
Thiếu kiến thức và ý thức tiêm phòng dịch bệnh cho đàn gia súc, gia cầm
Mạng lưới dịch vụ thú y chưa đảm bảo</t>
  </si>
  <si>
    <t>Chưa có quy hoạch vùng chăn nuôi tập trung, an toàn.
Đa số các hộ chăn nuôi nhỏ lẽ không đầu tư làm chuồng trại an toàn</t>
  </si>
  <si>
    <t>D - Nguyên nhân11</t>
  </si>
  <si>
    <t>Quy hoạch và quản lý vùng nuôi trồng chưa hợp lý.
Chưa đầu tư làm bờ bao an toàn.</t>
  </si>
  <si>
    <t>Vợ đi làm ăn xa do thiếu công ăn việc làm tại địa phương (vd: đi lao động ở nước ngoài, làm thuê ở các thành phố lớn)</t>
  </si>
  <si>
    <t>Đặc thù sinh kế cho nam (vd: đánh bắt thuỷ hải sản, xây dựng, khai thác mỏ…).
Tham gia nhiều vào công tác PCTT, cứu hộ cứu nạn.</t>
  </si>
  <si>
    <t xml:space="preserve">Nữ làm những công việc nặng ảnh hưởng nhiều đến sức khoẻ nhưng thu nhập thấp </t>
  </si>
  <si>
    <t>Nơi sơ tán đang tận dụng chủ yếu là trường học, trụ sở UBND và nhà văn hoá nên chưa đảm bảo nhu cầu đặc thù về giới, trẻ em và người khuyết tật. 
Đểm sơ tán mới xây dựng không tính đến nhu cầu đặc thù về giới, trẻ em và người khuyết tật.</t>
  </si>
  <si>
    <t xml:space="preserve">Thiếu kiến thức và áp dụng kỹ thuật nuôi tồng thuỷ sản.
Thiếu các dịch vụ khuyến ngư cung ứng cho việc nuôi trồng thuỷ sản (vd: giống, thuốc xử lý ao hồ, thức ăn, thu mua…).
Đa số hộ nuôi trồng thuỷ sản bằng lồng bè trên biển chủ quan trong phòng ngừa ứng phó TT và BĐKH.
Tác động của thiên tai/khí hậu cực đoan
Khai thác bừa bãi, thiếu ý thức bảo tồn (vd: đánh bắt bằng xung điện, khai thác vào mùa sinh sản, khai thác san hô làm phá vỡ môi trường sống của nguồn lợi thuỷ sản...). </t>
  </si>
  <si>
    <t xml:space="preserve">
Không tiếp cận ược nguồn vốn vay để nâng cấp tàu thuyền đánh bắt xa bờ và các hỗ trợ về vốn vay/chia sẻ rủi ro khi bị thiệt hại
Ngư dân chưa mạnh dạn đầu tư nâng cấp phương tiện đánh bắt đảm bảo an toàn.
Không có công việc làm thay thế nguồn thu nhập khi bị gián đoạn trong mùa thiên tai.</t>
  </si>
  <si>
    <t>Thiếu đầu tư trang thiết bị cảnh báo sớm.
Ngư dân thiếu kinh phí và thiếu ý thức trang bị phương tiện cảnh báo sớm.  
Thiếu kiến thức và kỹ năng PCTTvà chủ quan (vd: nhận biết thông tin cảnh báo sớm, kỹ năng bơi và cứu hộ trên biển…).</t>
  </si>
  <si>
    <t>D - Nguyên nhân12</t>
  </si>
  <si>
    <t>Dịch vụ du lịch tự phát chưa có quy hoạch, chưa được quản lý.
Chủ kinh doanh du lịch chưa được trang bị kiến thức PCTT và BĐKH.
Chủ dịch vụ du lịch và nhân viên chưa có kiến thức chuyên môn và kỹ năng làm dịch vụ du lịch.
Các cơ sở dịch vụ du lịch chỉ quan tâm đến lợi nhuận, thiếu ý thức bảo vệ môi trường và xây dựng cơ sở dịch vụ không tính đến tác động của thiên gtai và BĐKH.</t>
  </si>
  <si>
    <t>Chưa đầu tư cơ sở kinh doanh đảm bảo an toàn</t>
  </si>
  <si>
    <t xml:space="preserve">Khai thác du lịch quá mức hoặc có các hoạt động xâm phạm và làm hư hại đến khu vực dự trữ sinh quyển và hệ san hô.
Chất thải của các cơ sở dịch vụ du lịch thải trực tiếp ra môi trường làm ảnh hởng môi trường biển/dãy san hô. </t>
  </si>
  <si>
    <t>D - Nguyên nhân13</t>
  </si>
  <si>
    <t>Không tiếp cận được nguồn vốn đầu tư xây dựng cơ sở kinh doanh an toàn.
Hộ kinh doanh không chủ động có phương án kinh doanh phù hợp với đặc thù thời tiết và khí hậu địa phương
Không chuẩn bị dự trữ hoặc không chủ đông khảo sát tiếp cận nguồn cung cấp hàng hoá khác để kinh doanh trong mùa thiên tai</t>
  </si>
  <si>
    <t>D - Nguyên nhân14</t>
  </si>
  <si>
    <t>Chưa chủ động và chưa huy động được nguồn vốn đầu tư  mua sắm trang thiết bị thông tin liên lạc cho việc cảnh báo sớm và phục hồi SX-KD.
Chưa biết cách tiếp cận và sử dụng internet, diện thoại, v.v.</t>
  </si>
  <si>
    <t>Cha đầu tư nâng cấp, lắp đặt thêm hệ thống loa truyền thanh đủ phục vụ cho các hộ ở xa trung tậm.
Hệ thống loa truyền thanh xuống cấp không còn hoạt động được.</t>
  </si>
  <si>
    <t>D - Nguyên nhân15</t>
  </si>
  <si>
    <t>Chưa dành kinh phí để mua đủ trang thiết bị an toàn cho Ban chỉ huy PCTT và đội xung kích và vật tư dự phòng.
Thiếu kỹ năng sử dụng trang thiết bị</t>
  </si>
  <si>
    <t>D - Nguyên nhân16</t>
  </si>
  <si>
    <t xml:space="preserve">Chồng đi làm ăn xa do thiếu công ăn việc làm tại địa phương (vd: đi lao động ở nước ngoài, làm thuê ở các thành phố lớn). 
Đặc điểm về văn hoá (phụ nữ đơn thân, mất chồng không tái giá)
Chồng làm các việc nguy hiểm gặp tai nạn (đi biển, làm xây dựng…). </t>
  </si>
  <si>
    <t>D - Giải pháp1</t>
  </si>
  <si>
    <t>Tạo thêm việc làm tại địa phương</t>
  </si>
  <si>
    <t>Tạo thêm công việc phù hợp cho phụ nữ có thêm thu nhập</t>
  </si>
  <si>
    <t>Tăng cường sự hỗ trợ của các đoàn thể để giúp phụ nữ đơn thân hoà nhập được với cộng đồng fac chủ động trong PCTT.</t>
  </si>
  <si>
    <t>Đảm bảo người dân sống ở vùng nguy cơ cao có trang thiết bị an toàn (ưu tiên người già, trẻ em, phụ nữ đơn thân, phụ nữ mang thai và người khuyết tật)
Nâng cao nhận thức cộng đồng về PCTT và BĐKH</t>
  </si>
  <si>
    <t>Tăng cường cơ sở tránh trú an toàn tại các vùng nguy cơ cao</t>
  </si>
  <si>
    <t>Bê tông hoá đoạn đường đất</t>
  </si>
  <si>
    <t>Đưa chương trình dạy bơi cho trẻ em ở các trường học</t>
  </si>
  <si>
    <t>Đảm bảo có biển cảnh báo ở vùng nguy cơ cao</t>
  </si>
  <si>
    <t>D - Giải pháp2</t>
  </si>
  <si>
    <t xml:space="preserve">Cải thiện hệ thống cột và dây điện an toàn </t>
  </si>
  <si>
    <t>Kiên cố cầu giao thông</t>
  </si>
  <si>
    <t>Bê tông hoá đường đất</t>
  </si>
  <si>
    <t>Đầu tư xây dựng trụ sở kiên cố</t>
  </si>
  <si>
    <t>Kiên cố nhà văn hoá các thôn</t>
  </si>
  <si>
    <t>Kiên cố chợ</t>
  </si>
  <si>
    <t>Kiên cố hệ thống thống cống thoát nước</t>
  </si>
  <si>
    <t>D - Giải pháp3</t>
  </si>
  <si>
    <t>Kiên cố hệ thống đê</t>
  </si>
  <si>
    <t>Kiên cố hệ thống kênh mương</t>
  </si>
  <si>
    <t>Kiên cố hệ thống cống thuỷ lợi</t>
  </si>
  <si>
    <t>Kiên cố đập thuỷ lợi</t>
  </si>
  <si>
    <t xml:space="preserve">Kiên cố trạm bơm </t>
  </si>
  <si>
    <t>D - Giải pháp4</t>
  </si>
  <si>
    <t xml:space="preserve">Đảm bảo an toàn về nhà ở cho các hộ dân </t>
  </si>
  <si>
    <t>D - Giải pháp5</t>
  </si>
  <si>
    <t>Đảm bảo nước sạch cho người dân (ưu tiên hộ phụ nữ làm chủ hộ)</t>
  </si>
  <si>
    <t>Đảm bảo các hộ dân có nhà vệ sinh đạt chuẩn</t>
  </si>
  <si>
    <t>Đảm bảo có đủ nước sinh hoạt trong mùa nắng hạn</t>
  </si>
  <si>
    <t>D - Giải pháp6</t>
  </si>
  <si>
    <t>Kiên cố trạm Y tế</t>
  </si>
  <si>
    <t>Đảm bảo đủ trang thiết bị cần thiết tối thiểu để vận hành trong điều kiện thiên tai khí hậu</t>
  </si>
  <si>
    <t xml:space="preserve">Nâng cao năng lực chống chịu với thời tiết cực đoan
Tăng cường các biện pháp y tế dự phòng </t>
  </si>
  <si>
    <t>D - Giải pháp7</t>
  </si>
  <si>
    <t xml:space="preserve">Đảm bảo trường học an toàn với thiên tai </t>
  </si>
  <si>
    <t>Đảm bảo các trang thiết bị trong trường học được bảo quản, đầu tư và quản lý có tính đến các đặc thù thiên tai khí hậu</t>
  </si>
  <si>
    <t>Đảm bảo mỗi trường học có phương án ứng phó trong nhà trường với thiên tai và BĐKH</t>
  </si>
  <si>
    <t>D - Giải pháp8</t>
  </si>
  <si>
    <t>- Đảm bảo có quy hoạch, chiến lược và cơ chế quản lý bảo vệ rừng bền vững trong bối cảnh BĐKH
- Thành lập các cơ chế cộng đồng quản lý giám sát và bảo vệ rừng cùng chính quyền
- Có các chế tài cho các hành vi vi phạm hoặc xâm phạm đến chất lượng  hoặc số lượng rừng
- Cơ chế và sáng kiến tài chính để phát triển hoặc sử dụng các nguồn thu  từ rừng quay trở lại tiếp tục bảo vệ, đầu tư phát triển rừng tại cơ sở</t>
  </si>
  <si>
    <t>D - Giải pháp9</t>
  </si>
  <si>
    <t>- Đảm bảo quy hoạch và đầu tư phát triển hệ thống tưới tiêu cho vùng sản xuất lúa và hoa màu thích ứng với điều kiện thien tai và dự báo khí hậu
- Đầu tư nâng cấp hê thống tiêu thoát nước đồng bộ và liên kết theo lưu vực sông và dòng chảy
- Đầu tư nâng cấp và đảm bảo cơ chế vận hành bảo dưỡng công trình thuỷ lợi và tưới tiêu
- Nâng cao năng lực của hệ thống khuyến nông và cơ cấu lại theo quy hoạch cơ cấu trồng trọt phù hợp
- Nghiên cứu phát triển giống cây trồng thích ứng với BĐKH
- Tăng cường năng lực cảnh báo khí hậu và thiên tai đến tận hộ dân</t>
  </si>
  <si>
    <t>D - Giải pháp10</t>
  </si>
  <si>
    <t xml:space="preserve">- Rà soát quy hoạch và phát triển hoạt động chăn nuôi hợp lý, có tính đến các rủi ro thiên tai khí hậu 
- Củng cố phát triển hệ thống dịch vụ thú y có đủ ky thuật, KHCN ứng phó với BĐKH va thiên tai
- Xây dựng phương án đối phó cho đàn gia súc, gia cầm trong bối cảnh BĐKH và thiên tai
- Tuyên truyền vận động các hộ dân tổ chức việc đầu tư chăn nuôi theo quy trình sạch, khép kín và an toàn </t>
  </si>
  <si>
    <t>D - Giải pháp11</t>
  </si>
  <si>
    <t>Hoàn thiện và củng cố quy hoạch thuỷ sản hợp lý, đảm bảo an toàn với TT và BĐKH</t>
  </si>
  <si>
    <t>Củng cố kế hoạch phòng chống và quản lý rủi ro thiên tai và BĐKH tổng hợp cho ngành thuỷ sản
Phát triển, quản lý và bảo vệ nghiêm ngặt các khu vực bảo tồn và và duy trì các hệ sinh thái ngập nước (mặn, lợ, ngọt)
- Nâng cao năng lực của hệ thống khuyến ngư  và cơ cấu lại SX theo quy hoạch</t>
  </si>
  <si>
    <t>Mở rộng các hình thức tiếp cận vốn cho việc kiên cố hoá tàu thuyền đánh bắt, vùng nuôi trồng thuỷ hải sản
Khuyến khích bảo hiểm rủi ro cho thiên tai 
Tạo công việc có thu nhập thay thế cho ngư dân trong mùa thiên tai</t>
  </si>
  <si>
    <t>Củng cố kế hoạch phòng chống và quản lý rủi ro thiên tai và BĐKH tổng hợp cho ngành thuỷ sản
Ưu tiên đầu tư phát triển hệ thống dịch vụ cảnh báo sớm cho tàu thuyền và ngư dân).</t>
  </si>
  <si>
    <t>D - Giải pháp12</t>
  </si>
  <si>
    <t>Đảm bảo phát triển du lịch có quy hoạch cân nhác đến tác động của thiên tai và BĐKH</t>
  </si>
  <si>
    <t>Đảm bảo an toàn cho cơ sở kinh doanh du lịch.</t>
  </si>
  <si>
    <t xml:space="preserve">Xây dựng và đảm bảo quản lý và phát triển hoặc bảo tồn bền vững các khu dự trữ sinh quyển, dải san hô và khu bảo tồn </t>
  </si>
  <si>
    <t>D - Giải pháp13</t>
  </si>
  <si>
    <t>Cải thiện cung cấp thông tin rủi ro và dịch vụ tài chínhcho  các hộ kinh doanh để có phương án kinh doanh an toàn bền vững.
Khuyến khích bảo hiểm thiên tai</t>
  </si>
  <si>
    <t>D - Giải pháp14</t>
  </si>
  <si>
    <t>Cải thiện việc thông tin liên lạc cảnh báo sớm cho cộng đồng
Khuyến khích cộng đồng phát triển các nhóm hỗ trợ chia sẻ kiến thức và kinh nghiệm sử dụng công nghệ thông tin để tiếp cận hệ thống truyền thông và cảnh báo sớm</t>
  </si>
  <si>
    <t>D - Giải pháp15</t>
  </si>
  <si>
    <t>Đảm bảo an toàn cho công tác PCTT theo phương châm 4 tại chổ</t>
  </si>
  <si>
    <t>D - Giải pháp16</t>
  </si>
  <si>
    <t>Tạo thêm công việc phù hợp cho phụ nữ và nam giới có thêm thu nhập.
Tăng cường sự hỗ trợ của các đoàn thể để giúp phụ nữ và nam đơn thân hoà nhập được với cộng đồng fac chủ động trong PCTT.</t>
  </si>
  <si>
    <t>D - Hoạt động: 1</t>
  </si>
  <si>
    <t>Khảo sát tìm công việc có thể tạo thu nhập tại chổ phù hợp với phụ nữ và nam giới
Đào tạo nghề cho nam và nữ
Tổ chức các nghành nghề tạo thu nhập cho nam và nữ.
Phối hợp với các đoàn thể để tổ chức các hoạt động giúp phụ nữ và nam giới đơn thân hoà nhập được với cộng đồng và chủ động trong PCTT.</t>
  </si>
  <si>
    <t>Khảo sát số lượng dân cần hỗ trợ trang thiết bị an toàn
Mua sắm các loại trang thiết bị phù hợp
Tyên nâng cao nhận thức cộng đồng về PCTT và BĐKH qua truyền qua hệ thống truyền thanh, sân khấu hoá và lồng ghép trong các cuộc họp cộng đồng.
Tập huấn cho cộng đồng, học sinh và giáo viên các trường học về PCTT và BĐKH</t>
  </si>
  <si>
    <t>Xây tránh trú kết hợp với làm nhà văn hoá
Nâng cấp điểm tránh trú hiện có
Hỗ trợ các hộ ở vùng nguy cơ cao làm nơi an toàn tránh trú lụt bão</t>
  </si>
  <si>
    <t>Khảo sát đoạn đường cần bê tông hoá
Xây dựng đường bê tông</t>
  </si>
  <si>
    <t xml:space="preserve">Xây dựng cơ sở dạy bơi cho trẻ em
Tổ chức các lớp dạy bơi trong trường học
Truyên truyền nâng cao nhận thức cho phụ huynh học sinh về PCTT </t>
  </si>
  <si>
    <t>Khảo sát vùng nguy cơ cao chưa có biển cảnh báo
Lắp đặt biển cảnh báo vùng nguy cơ cao</t>
  </si>
  <si>
    <t>D - Hoạt động: 2</t>
  </si>
  <si>
    <t xml:space="preserve">Truyên truyền vận động các hộ dân đầu tư cho hệ thống điện về hộ gia đình đảm bảo an toàn
Hỗ trợ các hộ nghèo làm hệ thóng cột và dây điện an toàn </t>
  </si>
  <si>
    <t xml:space="preserve">Vận động nguồn lực để làm cầu giao thông kiên cố
Xây dựng cầu kiên cố </t>
  </si>
  <si>
    <t>Khảo sát đoạn đường cần bê tông hoá
Tuyên truyền vận động người dân đóng góp làm đường bê tông theo tinh thần "Nhà nước và dân cùng làm" 
Xây dựng đường bê tông</t>
  </si>
  <si>
    <t>Vận động nguồn lực để kiên cố trụ sở UBND xã
Xây dựng trụ sở</t>
  </si>
  <si>
    <t>Tuyên truyền vận động người dân đóng góp làm nhà văn hoá theo tinh thần "Nhà nước và dân cùng làm" 
Xây dựng nhà văn hoá</t>
  </si>
  <si>
    <t>Vận động nguồn lực để xây dựng chợ
Xây dựng chợ kiên cố</t>
  </si>
  <si>
    <t>Khảo sát hệ thống cống thoát nước
Tuyên truyền vận động người dân đóng góp làm hệ thống cống thoát nước theo tinh thần "Nhà nước và dân cùng làm" 
Xây dựng hệ thống cống cống thoát nước kiên cố</t>
  </si>
  <si>
    <t>D - Hoạt động: 3</t>
  </si>
  <si>
    <t xml:space="preserve">Xã trình kiến nghị đầu tư xây dựng hệ thống đê kiên cố
Tiến hành xây dựng hệ thống đê </t>
  </si>
  <si>
    <t>Khảo sát hệ thống kênh mương cần kiên cố hoá
Tuyên truyền vận động người dân đóng góp làm hệ thống kênh mương theo tinh thần "Nhà nước và dân cùng làm" 
Xây dựng hệ thống kênh mương</t>
  </si>
  <si>
    <t xml:space="preserve">Xã trình kiến nghị đầu tư xây dựng hệ thống cống thuỷ lợi
Tiến hành xây dựng hệ thống cống thuỷ lợi </t>
  </si>
  <si>
    <t>Xã trình kiến nghị đầu tư xây dựng đập kiên cố
Tiến hành xây dựng đập</t>
  </si>
  <si>
    <t xml:space="preserve">Xã trình kiến nghị đầu tư xây dựng trạm bơm
Tiến hành xây dựng trạm bơm </t>
  </si>
  <si>
    <t>D - Hoạt động: 4</t>
  </si>
  <si>
    <t>Tạo việc làm tăng thu nhập để có kinh phí nâng cấp và làm nhà ở kiên cố.
Hỗ trợ hộ nghèo, hộ phụ nữ đơn thân, có khuyết tật có hoàn cảnh đặc biệt làm nhà kiên cố.
Quy hoạch khu tái định cư cho các hộ ở vùng nguy cơ cao</t>
  </si>
  <si>
    <t>D - Hoạt động: 5</t>
  </si>
  <si>
    <t>- Xây dựng hệ thống nước máy
- Hỗ trợ các hộ kết nối vào hệ thống nước sạch</t>
  </si>
  <si>
    <t>- Hỗ trợ làm nhà vệ sinh đạt chuẩn (ưu tiên hộ có nhiều trẻ em, phụ nữ đơn thân, phụ nữ làm chủ hộ, hộ có người già và người khuyết tật)
- Tuyên truyền vận động hộ dân làm nhà vệ sinh đạt chuẩn</t>
  </si>
  <si>
    <t>- Hỗ trợ bễ chứa đảm bảo nước sinh hoạt trong mùa nắng hạn</t>
  </si>
  <si>
    <t>D - Hoạt động: 6</t>
  </si>
  <si>
    <t>- Vận động nguồn lực để kiên cố trạm Y tế đạt chuẩn an toàn trong điều kiện thiên tai</t>
  </si>
  <si>
    <t>- Có phương án dự phòng phòng chống thiên tai trong bệnh viện
- Trang bị đủ các trang thiết bị vận hạnh bệnh viện tối thiểu trong điều kiện thiên tai khí hậu đặc thù</t>
  </si>
  <si>
    <t>- Tập huấn kiến thức về chăm sóc sức khoẻ cho người dân 
- Tuyên truyền nâng cao ý thức cho người dân để xoá bỏ các tập quán ăn uống bất lợi cho sức khoẻ
- Có phương án dự phòng phòng chống thiên tai trong bệnh viện</t>
  </si>
  <si>
    <t>D - Hoạt động: 7</t>
  </si>
  <si>
    <t>Xây dựng trường học kiên cố đảm bảo an toàn cho học sinh học vào mùa thiên tai.
Nâng cấp những trường học đã bị xuống cấp.
Nâng cấp phòng học thiếu an toàn</t>
  </si>
  <si>
    <t>Cung cấp trang thiết bị PCTT cho các trường học (ưu tiên trường ở vùng xung yếu).
Tập huấn kiến thức kỹ năng PCTT và sử dụng trang thiết bị cho giáo viên và học sinh các trường.</t>
  </si>
  <si>
    <t>Xây dựng chiến lược ứng phó với BĐKH, đặc biệt là nước biển dâng.</t>
  </si>
  <si>
    <t>D - Hoạt động: 8</t>
  </si>
  <si>
    <t xml:space="preserve">- Huy động nguồn lực và xây dựng dự án đầu tư phục hồi rừng đã bị thiệt hại sau thiên tai.
- Áp dung nghiêm các quy chế bảo vệ và xử phạt người vi phạm rừng ngập mặn có sự tham gia của cộng đồng.
- Nâng cao nhận thức cho cộng đồng về bảo tồn, phát triển rừng ngập mặn
- Xây dựng và thực hiện nghiêm tục quy hoạch, chiến lược và cơ chế quản lý bảo vệ rừng bền vững trong bối cảnh BĐKH với sự tham gia đầy đủ của cộng đồng dân cư </t>
  </si>
  <si>
    <t>D - Hoạt động: 9</t>
  </si>
  <si>
    <t>Khảo sát khu vực làm hệ thống tưới tiêu cho lúa và hoa màu.
Xây dựng hệ thống tiêu úng cho diện tích trồng lúa và hoa màu.
Nghiên cứu chuyển đổi cơ cấu cây trồng phù hợp.với vùng sản xuất không thể làm được hệ thống tưới tiêu.
Tổ chức thực hiện chuyển đổi cơ cấu cây trồng thích ứng với BĐKH</t>
  </si>
  <si>
    <t>Xây dựng hệ thống thuỷ lợi đảm bảo tưới tiêu
Tập huấn kiến thức kỹ thuật sản xuất an toàn trước thiên tai và BĐKH.
Hỗ trợ trang thiết bị dự báo, cảnh báo thiên tai và thời tiết cực đoan để sản xuất an toàn hơn.</t>
  </si>
  <si>
    <t>D - Hoạt động: 10</t>
  </si>
  <si>
    <t>- Tập huấn kiến thức, kỹ năng chăn nuôi
- Hỗ trợ các hộ chăn nuôi vùng nguy cơ cao chăn nuôi an toàn (vd: làm chuồng kiên cố, giống phù hợp…)
- Phát triễn hầm biogas và đệm lót sinh học.
- Hỗ trợ hộ chăn nuôi làm nơi tránh trú an toàn cho vật nuôi.
- Tập huấn kiến thức, kỹ năng chăm sóc phòng ngừa dịch bệnh cho vật nuôi.
- Hỗ trợ hộ nghèo có chăn nuôi tiêm phòng dịch bệnh cho vật nuôi.
- Nâng cấp và xây dựng chuồng trại kiên cố</t>
  </si>
  <si>
    <t>D - Hoạt động: 11</t>
  </si>
  <si>
    <t>- Quy hoạch vùng nuôi trồng cân nhắc đến tác động của thiên tai và BĐKH.
- Đầu tư làm hạ tầng (ao nuôi, bờ bao, lồng bè…) đảm bảo an toàn.</t>
  </si>
  <si>
    <t>Tập huấn cho các hộ nuôi tồng thuỷ sản về kiến thức, kỹ thuật.
Tạo hệ thống cung cấp dịch vụ cho nuôi trồng thuỷ sản tại địa phương (vd: giống sạch, thuốc và thức ăn ổn định và có chất lượng…)
Tập huấn về PCTT và BĐKH cho các hộ nuôi trồng.
Cộng đồng đưa ra được các quy chế, quy định để hạn chế việc khai thác thiếu bảo tồn và xử phạt nghiêm minh các đối tượng vi phạm.</t>
  </si>
  <si>
    <t>Hỗ trợ vốn vay ưu đãi cho ngư dân đầu tư phương tiện đánh bắt an toàn.
Nghiên cứu tìm nghề phụ thay thế cho ngư dân trong mùa thiên tai.
Tổ chức làm các nghề phù hợp với ngư dân</t>
  </si>
  <si>
    <t>Tập huấn kiến thức về PCTT và BĐKH cho người dân.
Hỗ trợ ngư dân mua sắp ngư cụ và trang thiết bị cảnh báo sớm.</t>
  </si>
  <si>
    <t>D - Hoạt động: 12</t>
  </si>
  <si>
    <t xml:space="preserve">Quy hoạch vùng dịch vụ du lịch phù hợp.
Xây dựng chiến lược quản lý và phát triển du lịch bền vững.
Tập huấn kiến thức PCTT và BĐKH cho các doanh nghiệp và cơ sở kinh doanh, dịch vụ du lịch.
Địa phương kiểm tra và giám sát việc kinh doanh dịch vụ du lịch theo quy định và xử phạt các cơ sở vi phạm bảo vệ môi trường.  </t>
  </si>
  <si>
    <t>Xây dựng cơ sở kinh doanh cân nhắc đến tác động của thiên tai và BĐKH (vd: vị trí xây dựng an toàn, chất lượng công trình…)</t>
  </si>
  <si>
    <t>Quy hoạch vùng dịch vụ du lịch phù hợp tránh tác động đến khu vực sinh quyển và hệ sinh thái.
Cộng đồng tham gia xây dựng quản lý giám sát và bảo tồn hệ san hô và khu sinh quyển.
Tập huấn kiến thức vệ sinh môi trường cho các doanh nghiệp và cơ sở kinh doanh, dịch vụ du lịch.
Xây dựng quy chế bảo tồn và xử lý những đối tượng vi phạm.</t>
  </si>
  <si>
    <t>D - Hoạt động: 13</t>
  </si>
  <si>
    <t>Hỗ trợ các hộ kinh doanh tiếp cận được ngồn vốn và chính sách bảo hiểm
Các hộ đầu tư xây dựng cơ sở kinh doanh có kiến thức và thông tin về tác động của thên tai và BĐKH.
Tập buấn kiến thức, kỹ năng kinh doanh và PCTT, BĐKH cho các hộ buôn bán nhỏ.</t>
  </si>
  <si>
    <t>D - Hoạt động: 14</t>
  </si>
  <si>
    <t>Hỗ trợ hộ ở vùng nguy cơ cao (ưu tiên hộ nghèo) mua sắm trang thiết bị thông tin liên lạc cảnh báo sớm.
Nâng cấp hệ thống truyền thanh đã bị xuống cấp, hoặc còn thiếu
Đa dạng hoá phương thức truyền thông và cảnh báo sớm</t>
  </si>
  <si>
    <t>D - Hoạt động: 15</t>
  </si>
  <si>
    <t>Mua sắm trang thiết bị đầy đủ cho Ban PCTT và Đội xung kích.
Tập huấn kỹ năng sử dụng phương tiện cho cán bộ làm công tác PCTT.
Lập phương án mua sắm vật tư dự phòng theo kế hoạch.
Tuyên truyền vận động người dân dự trữ lương thực, thực phẩm và đồ dùng thiết để phòng ngừa và ứng phó thiên tai</t>
  </si>
  <si>
    <t>D - Hoạt động: 16</t>
  </si>
  <si>
    <t>Khảo sát tìm công việc có thể tạo thu nhập tại chổ phù hợp với phụ nữ và nam giới
Đào tạo nghề cho nam và nữ
Tổ chức các nghành nghề tạo thu nhập cho nam và nữ.
Phối hợp với các đoàn thể để tổ chức các hoạt động giúp phụ nữ và nam giới đơn thân hoà nhập được với cộng đồng và chủ động trong PCTT.
Vận động, kiểm tra, giám sát việc xây dựng công sở tuân thủ quy định xây dựng tính dến nhu cầu đặc thù về giới và người khuyết tật</t>
  </si>
  <si>
    <t>B16 - TTDBTT: Dân cư và cộng đồng</t>
  </si>
  <si>
    <t>Tỷ lệ Đối tượng dễ bị tổn thương trên tổng dân số</t>
  </si>
  <si>
    <t>Tỷ lệ Nữ trong nhóm DBTT</t>
  </si>
  <si>
    <t>Tỷ lệ Phụ nữ đơn thân trên tổng dân số</t>
  </si>
  <si>
    <t>Tỷ lệ Người dân sinh sống ở vùng có nguy cơ cao trên tổng dân số</t>
  </si>
  <si>
    <t>Tỷ lệ Phụ nữ và trẻ em chưa biết bơi</t>
  </si>
  <si>
    <t>Tỷ lệ Điểm sơ tán công cộng (trường học &amp; trụ sở UBND, Nhà văn hoá) chưa đảm bảo</t>
  </si>
  <si>
    <t>Tỷ lệ Đường trong thôn thiếu an toàn (để phục vụ cho công tác sơ tán)</t>
  </si>
  <si>
    <t>Tỷ lệ Điểm nguy cơ cao chưa có biển cảnh báo</t>
  </si>
  <si>
    <t>B16 - TTDBTT: Hạ tầng công cộng</t>
  </si>
  <si>
    <t>Tỷ lệ Hệ thống điện chưa kiên cố/chưa an toàn (cột, dây, trạm)</t>
  </si>
  <si>
    <t>Tỷ lệ Hệ thống điện sau công tơ chưa kiên cố/ chưa an toàn</t>
  </si>
  <si>
    <t>Tỷ lệ Hệ thống điện bị thiệt hại trong 3 năm gần đây</t>
  </si>
  <si>
    <t>Tỷ lệ Đường đất</t>
  </si>
  <si>
    <t>Tỷ lệ Đường giao thông hư hỏng xuống cấp</t>
  </si>
  <si>
    <t>Tỷ lệ Đường giao thông bị thiệt hại 3 năm gần đây</t>
  </si>
  <si>
    <t>Tỷ lệ Cầu yếu/tạm</t>
  </si>
  <si>
    <t>Tỷ lệ Cầu bị thiệt hại 3 năm gần đây</t>
  </si>
  <si>
    <t>Tỷ lệ Trường học trong thôn chưa kiên cố</t>
  </si>
  <si>
    <t>Tỷ lệ Cơ sở y tế bán kiên cố/tạm</t>
  </si>
  <si>
    <t>Tỷ lệ Trụ sở UBND xã bán kiên cố/ tạm</t>
  </si>
  <si>
    <t>Tỷ lệ Nhà văn hoá xã bán kiên cố/ tạm</t>
  </si>
  <si>
    <t>Tỷ lệ Nhà văn hóa thôn bán kiên cố/tạm</t>
  </si>
  <si>
    <t>Tỷ lệ Chợ bán kiên cố/tạm</t>
  </si>
  <si>
    <t>Tỷ lệ Cống giao thông yếu/tạm</t>
  </si>
  <si>
    <t>Tỷ lệ Cống thoát nước bị thiệt hại 3 năm gần đây</t>
  </si>
  <si>
    <t>B16 - TTDBTT: Công trình thủy lợi</t>
  </si>
  <si>
    <t>Tỷ lệ Đê bán kiên cố/ chưa kiên cố</t>
  </si>
  <si>
    <t>Tỷ lệ Kè bán kiên cố/ chưa kiên cố</t>
  </si>
  <si>
    <t>Tỷ lệ Kênh Mương bán kiên cố/ chưa kiên cố</t>
  </si>
  <si>
    <t>Tỷ lệ Kênh mương bị thiệt hai 3 năm gần đây</t>
  </si>
  <si>
    <t>Tỷ lệ Cống thủy lợi bán kiên cố/ chưa kiên cố</t>
  </si>
  <si>
    <t>Tỷ lệ Đập Thuỷ Lợi bán kiên cố/ chưa kiên cố</t>
  </si>
  <si>
    <t>Tỷ lệ Trạm bơm bán kiên cố/ chưa kiên cố</t>
  </si>
  <si>
    <t>B16 - TTDBTT: Nhà ở</t>
  </si>
  <si>
    <t>Tỷ lệ Nhà ở thiếu kiên cố/đơn sơ</t>
  </si>
  <si>
    <t>Tỷ lệ Nhà có phụ nữ đơn thân làm chủ hộ thiếu kiên cố/đơn sơ</t>
  </si>
  <si>
    <t>Tỷ lệ Nhà ở thiếu kiên cố trong vùng nguy cơ cao</t>
  </si>
  <si>
    <t>B16 - TTDBTT: Nguồn Nước, Nước sạch và VSMT</t>
  </si>
  <si>
    <t>Tỷ lệ Hộ dân không tiếp cận được nguồn cấp nước ổn định và cần thiết cho sinh hoạt</t>
  </si>
  <si>
    <t>Tỷ lệ Hộ dân không tiếp cận được nguồn nước sạch (nước máy)</t>
  </si>
  <si>
    <t>Tỷ lệ Hộ có phụ nữ làm chủ hộ chưa tiếp cận nước sạch (nước máy)</t>
  </si>
  <si>
    <t>Tỷ lệ Hộ dân không có Nhà vệ sinh đảm bảo (Nhà VS tam và không có)</t>
  </si>
  <si>
    <t>Tỷ lệ Hộ dân chăn nuôi xả thải trực tiếp ra môi trường (chưa có bể chưa chất thải, hầm Biogas…)</t>
  </si>
  <si>
    <t>B16 - TTDBTT: Hiện trạng bệnh phổ biến</t>
  </si>
  <si>
    <t>Tỷ lệ Người dân mắc các bệnh phổ biến sau thiên tại (đau mắt đỏ, tiêu chảy, sôt xuất huyết…)</t>
  </si>
  <si>
    <t>Tỷ lệ Người dân mắc các dịch bệnh khi xảy ra các hiện tượng thời tiết cực đoan (nắng nóng, rét đậm …)</t>
  </si>
  <si>
    <t>Tỷ lệ Bệnh phổ biến trên dân số của xã</t>
  </si>
  <si>
    <t>B16 - TTDBTT: Rừng</t>
  </si>
  <si>
    <t>Tỷ lệ Rừng trong vùng nguy cơ cao đối với thiên tai</t>
  </si>
  <si>
    <t>Tỷ lệ Rừng trong vùng ngập do nước biển dâng theo kịch bản</t>
  </si>
  <si>
    <t>Tỷ lệ Rừng không thể khôi phục do tác động của thiên tai</t>
  </si>
  <si>
    <t>Tỷ lệ Rừng bị thiệt hại trong 3 năm gần đây</t>
  </si>
  <si>
    <t>B16 - TTDBTT: Hoạt động Sản xuất - Kinh - Trồng trọt</t>
  </si>
  <si>
    <t>1--2</t>
  </si>
  <si>
    <t>- Tỷ lệ Diện tích lúa và hoa màu nằm trong vùng thường xuyên chịu ảnh hưởng của thiên tai</t>
  </si>
  <si>
    <t>1--1</t>
  </si>
  <si>
    <t>- Tỷ lệ Thiệt hại trên tổng diện tích lúa và hoa màu (3 năm gần đây)</t>
  </si>
  <si>
    <t>1--3</t>
  </si>
  <si>
    <t xml:space="preserve">- Tỷ lệ Lúa và hoa màu trong vùng nguy cơ nắng nóng, hạn hán/nước biển dâng/sạt lở/ thời tiết cực đoan </t>
  </si>
  <si>
    <t>B16 - TTDBTT: Hoạt động Sản xuất - Kinh - Chăn nuôi</t>
  </si>
  <si>
    <t>2--2</t>
  </si>
  <si>
    <t>- Tỷ lệ Cơ sở chăn nuôi, chuồng trại thường xuyên bị thiệt hại của thiên tai trong 3 năm gần đây</t>
  </si>
  <si>
    <t>2--3</t>
  </si>
  <si>
    <t>- Tỷ lệ Hộ chăn nuôi nằm trong vùng nguy cơ cao của thiên tai</t>
  </si>
  <si>
    <t>2--1</t>
  </si>
  <si>
    <t>- Tỷ lệ Thiệt hại trên tổng đàn nuôi (3 năm gần đây).</t>
  </si>
  <si>
    <t>2--4</t>
  </si>
  <si>
    <t>- Tỷ lệ Hộ chăn nuôi trong vùng nguy cơ nắng nóng, hạn hán /nước biển dâng/sạt lở/ thời tiết cực đoan</t>
  </si>
  <si>
    <t>B16 - TTDBTT: Hoạt động Sản xuất - Kinh - Thuỷ sản</t>
  </si>
  <si>
    <t>3--9</t>
  </si>
  <si>
    <t>         ·         ĐÁNH BĂT</t>
  </si>
  <si>
    <t>3--3</t>
  </si>
  <si>
    <t>- Tỷ lệ Thuyền đánh bắt nhỏ, thô sơ</t>
  </si>
  <si>
    <t>3--6</t>
  </si>
  <si>
    <t>- Tỷ lệ Người dân đi biển bị thiệt mạng trong 3 năm gần đây</t>
  </si>
  <si>
    <t>3--4</t>
  </si>
  <si>
    <t>- Tỷ lệ Thiệt hại trên tổng phương tiện đánh bắt (3 năm gần đây)</t>
  </si>
  <si>
    <t>3--10</t>
  </si>
  <si>
    <t>         ·         NUÔI TRỒNG</t>
  </si>
  <si>
    <t>3--7</t>
  </si>
  <si>
    <t>- Tỷ lệ Diện tích nuôi bờ bao bằng đất/ thiếu kiên cố</t>
  </si>
  <si>
    <t>3--8</t>
  </si>
  <si>
    <t>- Tỷ lệ Diên tích nuôi nằm trong vùng nguy cơ cao (bão, lụt, nước biển dâng/sạt lở/ thời tiết cực đoan…)</t>
  </si>
  <si>
    <t>3--1</t>
  </si>
  <si>
    <t>- Tỷ lệ Thiệt hại trên tổng diện tích nuôi trồng (3 năm gần đây)</t>
  </si>
  <si>
    <t>3--2</t>
  </si>
  <si>
    <t>- Tỷ lệ Diện tích nuôi trồng thủy sản trong vùng nguy cơ nắng nóng,hạn hán…</t>
  </si>
  <si>
    <t>B16 - TTDBTT: Hoạt động Sản xuất - Kinh - Du lịch</t>
  </si>
  <si>
    <t>4--1</t>
  </si>
  <si>
    <t>- Tỉ lệ Cơ sở kinh doanh du lịch bị thiệt hại trên tổng số cơ sở kinh doanh (3 năm gần đây)</t>
  </si>
  <si>
    <t>4--2</t>
  </si>
  <si>
    <t xml:space="preserve">- Tỷ lệ Cơ sở kinh doanh du lich trong vùng nguy cơ xâm thực, hạn hán/nước biển dâng/sạt lở/ thời tiết cực đoan </t>
  </si>
  <si>
    <t>4--3</t>
  </si>
  <si>
    <t>- % các Điểm/dải san hô, khu dự trữ sinh quyển hoặc khu bảo tồn sinh thái ven biển nằm trong vùng có nguy cơ cao của biến đổi khí hậu, tăng nhiệt độ và thiên tai</t>
  </si>
  <si>
    <t>B16 - TTDBTT: Hoạt động Sản xuất - Kinh - Buôn bán</t>
  </si>
  <si>
    <t>5--2</t>
  </si>
  <si>
    <t>- Tỷ lệ Các cơ sở/hàng quán buôn bán nhỏ lẻ nằm trong vùng nguy cơ cao (chịu ảnh hướng của bão, lụt, nắng nóng, hạn hán, nước biển dâng, sạt lở, thời tiết cực đoan..)</t>
  </si>
  <si>
    <t>5--1</t>
  </si>
  <si>
    <t>- Tỷ lệ Các hộ buôn bán nhỏ lẻ bị thiệt hại trên tổng số hộ buôn bán (3 năm gần đây)</t>
  </si>
  <si>
    <t>B16 - TTDBTT: Thông tin truyền thông và cảnh báo sớm</t>
  </si>
  <si>
    <t>Tỷ lệ Hộ trên tổng số hộ chưa có tivi/radio</t>
  </si>
  <si>
    <t>Tỷ lệ Hộ trên tổng số hộ chưa có điện thoại di động</t>
  </si>
  <si>
    <t>Tỷ lệ Hộ trên tổng số hộ chưa tiếp cận với Internet</t>
  </si>
  <si>
    <t>Tỷ lệ Địa bàn dân cư thiếu loa truyền thanh</t>
  </si>
  <si>
    <t>B16 - TTDBTT: Phòng chống thiên tai/TƯBĐKH</t>
  </si>
  <si>
    <t xml:space="preserve">Tỷ lệ Phương tiện trang thiết bị còn thiếu theo kế hoạch </t>
  </si>
  <si>
    <t>Tỷ lệ Vật tư dự phòng còn thiếu theo kế hoạch</t>
  </si>
  <si>
    <t>B16 - TTDBTT: Giới trong PCTT và BĐKH</t>
  </si>
  <si>
    <t>Tỷ lệ Phụ nữ đơn thân/làm chủ hộ</t>
  </si>
  <si>
    <t>Tỷ lệ Nam đơn thân/làm chủ hộ</t>
  </si>
  <si>
    <t xml:space="preserve">Tỷ lệ Công trình công cộng làm nơi sơ tán chưa tính nhu cầu khác biệt về giới </t>
  </si>
  <si>
    <t>Tỷ lệ Nam làm các ngành nghề có tính rủi ro cao</t>
  </si>
  <si>
    <t>Tỷ lệ Nữ làm các ngành nghề có tính rủi ro cao</t>
  </si>
  <si>
    <t>Đánh giá Rủi ro Thiên tai và Thích ứng</t>
  </si>
  <si>
    <t>biến đổi khí hậu Dựa vào Cộng đồng</t>
  </si>
  <si>
    <t>A. THÔNG TIN CHUNG</t>
  </si>
  <si>
    <t>-         Phía đông giáp huyện/xã</t>
  </si>
  <si>
    <t>Xã Giao An</t>
  </si>
  <si>
    <t>-         Phía Tây giáp huyện/xã</t>
  </si>
  <si>
    <t>Xã Giao Xuân</t>
  </si>
  <si>
    <t>-         Phía Nam giáp huyện/xã</t>
  </si>
  <si>
    <t>biển Đông</t>
  </si>
  <si>
    <t>-         Phía Bắc giáp huyện/xã</t>
  </si>
  <si>
    <t>Xã Hồng Thuận</t>
  </si>
  <si>
    <t>-          Khoảng cách đến trung tâm huyện (km)</t>
  </si>
  <si>
    <t>-          Dân tộc sống trên địa phương và số thôn</t>
  </si>
  <si>
    <t>kinh và 22 xóm</t>
  </si>
  <si>
    <t>*Hướng dẫn điền: Thông tin trả lời ngắn gọn như các gạch đầu dòng của mẫu báo cáo</t>
  </si>
  <si>
    <t>Đặc điểm địa bàn của xã:</t>
  </si>
  <si>
    <t>Vùng ven biển</t>
  </si>
  <si>
    <t>Phân tiểu vùng địa bàn xã:</t>
  </si>
  <si>
    <t>-          Các thôn dễ bị chia cắt, vùng đảo:</t>
  </si>
  <si>
    <t>-          Các thôn vùng sâu vùng xa:</t>
  </si>
  <si>
    <t>Đặc điểm thủy văn</t>
  </si>
  <si>
    <t>-          Thuộc lưu vực sông:</t>
  </si>
  <si>
    <t>lưu vực sông hồng</t>
  </si>
  <si>
    <t>-          Chế độ thủy văn, thủy triều:</t>
  </si>
  <si>
    <t>-          Các thông tin liên quan đến cơ chế dòng chảy sông ở thượng lưu:</t>
  </si>
  <si>
    <t>bán nhật chiều</t>
  </si>
  <si>
    <t>ENDROWDATAMARK</t>
  </si>
  <si>
    <t>*Hướng dẫn điền</t>
  </si>
  <si>
    <t>Thông tin ghi ngắn gọn như các gạch đầu dòng của mẫu báo cáo. Các thông tin liên quan đến chế độ thủy văn thủy triều nếuĐịa phương chỉ có sông nhỏ/nhánh sông mà không nằm ở lưu vực sông lớn nên không có thông tin thì không điền về chế độ thuỷ văn</t>
  </si>
  <si>
    <t>A. Giới thiệu chung</t>
  </si>
  <si>
    <t>3. Đặc điểm thời tiết khí hậu</t>
  </si>
  <si>
    <t>STT</t>
  </si>
  <si>
    <t>Chỉ số về thời tiết khí hậu</t>
  </si>
  <si>
    <t>ĐVT</t>
  </si>
  <si>
    <t>Giá trị hiện tại</t>
  </si>
  <si>
    <t>Tháng xảy ra</t>
  </si>
  <si>
    <t>Dự báo BĐKH của tỉnh 2050 theo kịch bản RCP 8,5</t>
  </si>
  <si>
    <t>Xu hướng</t>
  </si>
  <si>
    <t>Chú giải</t>
  </si>
  <si>
    <t>Nhiệt độ trung bình</t>
  </si>
  <si>
    <t>Độ C</t>
  </si>
  <si>
    <t>Tăng</t>
  </si>
  <si>
    <t>Nhiệt độ cao nhất</t>
  </si>
  <si>
    <t>Nhiệt độ thấp nhất</t>
  </si>
  <si>
    <t>Lượng mưa trung bình</t>
  </si>
  <si>
    <t>mm</t>
  </si>
  <si>
    <t>1750-1800</t>
  </si>
  <si>
    <t>5-10</t>
  </si>
  <si>
    <t>Giữ nguyên</t>
  </si>
  <si>
    <t xml:space="preserve">Hướng dẫn điền: (*) Căn cứ theo gói thông tin mà dự án cung cấp thông tin cho một tỉnh, các xã sử dụng chung thông tin đó để điền vào báo cáo cho xã. </t>
  </si>
  <si>
    <t>4. Xu hướng thiên tai, khí hậu</t>
  </si>
  <si>
    <t>TT</t>
  </si>
  <si>
    <t>Nguy cơ thiên tai, khí hậu phổ biến tại địa phương</t>
  </si>
  <si>
    <t>Dự báo BĐKH của tỉnh năm 2050 theo kịch bản RCP 8.5</t>
  </si>
  <si>
    <t>Xu hướng hạn hán</t>
  </si>
  <si>
    <t>Giảm</t>
  </si>
  <si>
    <t>Xu hướng bão</t>
  </si>
  <si>
    <t>Xu hướng lũ</t>
  </si>
  <si>
    <t>Số ngày rét đậm</t>
  </si>
  <si>
    <t>Mực nước biển tại các trạm hải văn</t>
  </si>
  <si>
    <t>5cm</t>
  </si>
  <si>
    <t>Nguy cơ ngập lụt/nước dâng do bão</t>
  </si>
  <si>
    <t>Nguy cơ nhiễm mặn</t>
  </si>
  <si>
    <t>Một số nguy cơ thiên tai khí hậu khác xảy ra tại địa phương (giông, lốc, sụt lún đất, động đất, sóng thần)</t>
  </si>
  <si>
    <t>Giới thiệu chung</t>
  </si>
  <si>
    <t>5.    Phân bố dân cư, dân số theo khu vực hành chính Thôn</t>
  </si>
  <si>
    <t>Thôn</t>
  </si>
  <si>
    <t>Thông tin dân số</t>
  </si>
  <si>
    <t>Tỷ lệ (%)</t>
  </si>
  <si>
    <t>Số hộ</t>
  </si>
  <si>
    <t>Số khẩu</t>
  </si>
  <si>
    <t>Số hộ đơn thân</t>
  </si>
  <si>
    <t>Hộ nghèo</t>
  </si>
  <si>
    <t>Cận nghèo</t>
  </si>
  <si>
    <t>Tổng</t>
  </si>
  <si>
    <t>Nữ</t>
  </si>
  <si>
    <t>Nam</t>
  </si>
  <si>
    <t>Nữ chủ hộ</t>
  </si>
  <si>
    <t>PNĐT / Tổng đơn thân</t>
  </si>
  <si>
    <t>PNĐT / Tổng dân số</t>
  </si>
  <si>
    <t>Toàn xã</t>
  </si>
  <si>
    <t>xóm 1</t>
  </si>
  <si>
    <t>xóm 10</t>
  </si>
  <si>
    <t>xom 11</t>
  </si>
  <si>
    <t>xóm 12</t>
  </si>
  <si>
    <t>xóm 13</t>
  </si>
  <si>
    <t>xóm 14</t>
  </si>
  <si>
    <t>xóm 15</t>
  </si>
  <si>
    <t>xóm 16</t>
  </si>
  <si>
    <t>xóm 17</t>
  </si>
  <si>
    <t>xóm 18</t>
  </si>
  <si>
    <t>xóm 19</t>
  </si>
  <si>
    <t>xóm 2</t>
  </si>
  <si>
    <t>xom 20</t>
  </si>
  <si>
    <t>xom 21</t>
  </si>
  <si>
    <t>xóm 22</t>
  </si>
  <si>
    <t>xóm 3</t>
  </si>
  <si>
    <t>xóm 4</t>
  </si>
  <si>
    <t>xóm 5</t>
  </si>
  <si>
    <t>xóm 6</t>
  </si>
  <si>
    <t>xóm 7</t>
  </si>
  <si>
    <t>xóm 8</t>
  </si>
  <si>
    <t>xóm 9</t>
  </si>
  <si>
    <t>-	Tổng dân số của xã lấy số liệu thống kê mới nhất.</t>
  </si>
  <si>
    <t>-	Số hộ phụ nữ làm chủ hộ: Lấy số liệu trong sổ hộ khẩu của Công an hoặc thống kê từ các thôn</t>
  </si>
  <si>
    <t xml:space="preserve">Lưu ý: </t>
  </si>
  <si>
    <t>Các số liệu phải điền đầy đủ, không được để ô trống, nếu không thể có thì ghi: 0</t>
  </si>
  <si>
    <t>Không thêm, thay đổi Tên Thôn ở cột thôn</t>
  </si>
  <si>
    <t>Không nhập các ô màu xanh, đỏ, công thức. Các ô khác nhập giá trị kiểu số, không xác định thì nhập giá trị 0</t>
  </si>
  <si>
    <t>6.       Hiện trạng sử dụng đất đai</t>
  </si>
  <si>
    <t>Loại đất (ha)</t>
  </si>
  <si>
    <t>Đơn vị</t>
  </si>
  <si>
    <t>Số lượng</t>
  </si>
  <si>
    <t>I</t>
  </si>
  <si>
    <t>Tổng diện tích đất tự nhiên</t>
  </si>
  <si>
    <t>ha</t>
  </si>
  <si>
    <t>Nhóm đất Nông nghiệp</t>
  </si>
  <si>
    <t>1,1</t>
  </si>
  <si>
    <t>Diện tích Đất sản xuất Nông nghiệp</t>
  </si>
  <si>
    <t>1.1.1</t>
  </si>
  <si>
    <t>    Đất lúa nước</t>
  </si>
  <si>
    <t>1.1.2</t>
  </si>
  <si>
    <t>    Đất trồng cây hàng năm (ngô, khoai, mì, mía)</t>
  </si>
  <si>
    <t>1.1.3</t>
  </si>
  <si>
    <t>    Đất trồng cây hàng năm khác</t>
  </si>
  <si>
    <t>1.1.4</t>
  </si>
  <si>
    <t>    Đất trồng cây lâu năm</t>
  </si>
  <si>
    <t>1,2</t>
  </si>
  <si>
    <t>Diện tích Đất lâm nghiệp</t>
  </si>
  <si>
    <t>1.2.1</t>
  </si>
  <si>
    <t>    Đất rừng sản xuất</t>
  </si>
  <si>
    <t>1.2.2</t>
  </si>
  <si>
    <t>    Đất rừng phòng hộ</t>
  </si>
  <si>
    <t>1.2.3</t>
  </si>
  <si>
    <t>    Đất rừng đặc dụng</t>
  </si>
  <si>
    <t>1,3</t>
  </si>
  <si>
    <t>Diện tích Đất nuôi trồng thủy/hải sản</t>
  </si>
  <si>
    <t>1.3.1</t>
  </si>
  <si>
    <t>    Diện tích thủy sản nước ngọt</t>
  </si>
  <si>
    <t>1.3.2</t>
  </si>
  <si>
    <t>    Diện tích thủy sản nước mặn/lợ</t>
  </si>
  <si>
    <t>1,4</t>
  </si>
  <si>
    <t>Đất làm muối</t>
  </si>
  <si>
    <t>1,5</t>
  </si>
  <si>
    <t>Diện tích Đất nông nghiệp khác</t>
  </si>
  <si>
    <t>(Xây nhà kính phục vụ trồng trọt; xây dựng chuồng trại chăn nuôi gia súc, gia cầm; đất trồng trọt, chăn nuôi, nuôi trồng thủy sản cho mục đích học tập, nghiên cứu thí nghiệm; đất ươm tạo cây giống, con giống và đất trồng hoa, cây cảnh)</t>
  </si>
  <si>
    <t>Nhóm đất phi nông nghiệp</t>
  </si>
  <si>
    <t>Diện tích Đất chưa Sử dụng</t>
  </si>
  <si>
    <t>Số % nữ cùng đứng tên giấy chứng nhận quyền sử dụng đất với chồng</t>
  </si>
  <si>
    <t>-    Đất nông nghiệp</t>
  </si>
  <si>
    <t>%</t>
  </si>
  <si>
    <t>-     Đất ở</t>
  </si>
  <si>
    <t>Hướng dẫn điền:</t>
  </si>
  <si>
    <t>-    Tổng diện tích đất tự nhiên phải bằng tổng diện tích đất nông nghiệp+ Đất phi nông nghiệp+Đất chưa sử dụng (Tương tự các diện tích đất khác cũng vậy)</t>
  </si>
  <si>
    <t>-    Số % nữ cùng đứng tên giấy chứng nhận quyền sử dụng đất với chồng: Số liệu lấy từ sổ cấp quyền sử dụng đất của xã.</t>
  </si>
  <si>
    <t>Lưu ý:</t>
  </si>
  <si>
    <t>Lưu ý:Các số liệu phải điền đầy đủ, không được để ô trống, nếu không thể có thì ghi: 0. Không nhập các ô màu đỏ, ô công thức.</t>
  </si>
  <si>
    <t xml:space="preserve">Các số liệu phải điền đầy đủ, không được để ô trống, nếu không thể có thì ghi: 0 </t>
  </si>
  <si>
    <t>7.       Đặc điểm cơ cấu kinh tế</t>
  </si>
  <si>
    <t>Loại hình sản xuất</t>
  </si>
  <si>
    <t>Tỷ trọng đóng góp cho kinh tế địa phương (%)</t>
  </si>
  <si>
    <t>Số hộ tham gia hoạt động Sản xuất kinh doanh</t>
  </si>
  <si>
    <t>Thu nhập bình quân/hộ/năm</t>
  </si>
  <si>
    <t>Tỷ lệ phụ nữ tham gia (%)</t>
  </si>
  <si>
    <t>(Tr đ/hộ/năm)</t>
  </si>
  <si>
    <t>(1)</t>
  </si>
  <si>
    <t>(2)</t>
  </si>
  <si>
    <t>(3)</t>
  </si>
  <si>
    <t>(4)</t>
  </si>
  <si>
    <t>(5)</t>
  </si>
  <si>
    <t>(6)</t>
  </si>
  <si>
    <t>Trồng trọt</t>
  </si>
  <si>
    <t>Chăn nuôi</t>
  </si>
  <si>
    <t>Nuôi trồng thủy sản</t>
  </si>
  <si>
    <t>Đánh bắt hải sản</t>
  </si>
  <si>
    <t>Sản xuất tiểu thủ công nghiệp</t>
  </si>
  <si>
    <t>Buôn bán</t>
  </si>
  <si>
    <t>Du lịch</t>
  </si>
  <si>
    <t>Ngành nghề khác- Vd. Đi làm ăn xa, thợ nề, dịch vụ vận tải.v.v</t>
  </si>
  <si>
    <t xml:space="preserve">Hướng dẫn điền: </t>
  </si>
  <si>
    <t>-    Cột 1: Thứ tự các loại hình sản xuất cần ghi ngành then chốt trước</t>
  </si>
  <si>
    <t xml:space="preserve">-    Cột 2: Các loại hình sản xuất hiện có của địa phương </t>
  </si>
  <si>
    <t xml:space="preserve">-    Cột 3: Tỷ trọng đóng góp cho kinh tế địa phương của tất cả loại hình sản xuất cộng lại bằng 100% (Căn cứ trong kế hoạch Phát triển kinh tế xã hội của xã ở năm gần nhất - tỷ </t>
  </si>
  <si>
    <t>-    Cột 4: Tổng Số hộ tương ứng với từng loại hình sản xuất.</t>
  </si>
  <si>
    <t>-    Cột 5: Nguồn thu bình quân từng loại hình sản xuất của hô/năm.</t>
  </si>
  <si>
    <t xml:space="preserve">-    Cột 6:% phụ nữ tham gia sản xuất của từng ngành. </t>
  </si>
  <si>
    <t>Lưu ý :Các số liệu phải điền đầy đủ, không được để ô trống, nếu không thể có thì ghi :0</t>
  </si>
  <si>
    <t>B. Thực trạng kinh tế - xã hội, môi trường của xã</t>
  </si>
  <si>
    <t>1.      Lịch sử thiên tai</t>
  </si>
  <si>
    <t>Tháng/năm xảy ra</t>
  </si>
  <si>
    <t>Loại thiên tai và biểu hiện BĐKH</t>
  </si>
  <si>
    <t>Tên các thôn bị ảnh hưởng</t>
  </si>
  <si>
    <t>Mức độ ảnh hưởng</t>
  </si>
  <si>
    <t>Thiệt hại chính</t>
  </si>
  <si>
    <t>(7)</t>
  </si>
  <si>
    <t>1. Số người chết/mất tích (Nam/Nữ)</t>
  </si>
  <si>
    <t>Nam/Nữ</t>
  </si>
  <si>
    <t>2. Số người bị thương: (Nam/Nữ)</t>
  </si>
  <si>
    <t xml:space="preserve">3. Số nhà bị thiệt hại: </t>
  </si>
  <si>
    <t>Cái</t>
  </si>
  <si>
    <t xml:space="preserve">4. Số trường học bị thiệt hại: </t>
  </si>
  <si>
    <t>Trường</t>
  </si>
  <si>
    <t xml:space="preserve">5. Số trạm y tế bị thiệt hại: </t>
  </si>
  <si>
    <t>Trạm</t>
  </si>
  <si>
    <t xml:space="preserve">6. Số km đường bị thiệt hại: </t>
  </si>
  <si>
    <t>Km</t>
  </si>
  <si>
    <t xml:space="preserve">7. Số ha rừng bị thiệt hại: </t>
  </si>
  <si>
    <t>Ha</t>
  </si>
  <si>
    <t xml:space="preserve">8. Số ha ruộng bị thiệt hại: </t>
  </si>
  <si>
    <t xml:space="preserve">9. Số ha cây ăn quả bị thiệt hại: </t>
  </si>
  <si>
    <t xml:space="preserve">10. Số ha ao hồ thủy sản bị thiệt hại: </t>
  </si>
  <si>
    <t xml:space="preserve">11. Số cơ sở sản xuất, kinh doanh, chế biến (công nghiệp, nông lâm ngư nghiệp) bị thiệt hại: </t>
  </si>
  <si>
    <t>Cơ sở</t>
  </si>
  <si>
    <t>12. Gia súc gia cầm thiệt hại</t>
  </si>
  <si>
    <t>Con</t>
  </si>
  <si>
    <t>13. Km đường điện bị thiệt hại</t>
  </si>
  <si>
    <t>14. Kênh mương</t>
  </si>
  <si>
    <t>15. Các thiệt hại khác: Lều trông coi thủy sản ngoài đồng bị tốc mái và đổ sập</t>
  </si>
  <si>
    <t>Thiệt hại ước tính:</t>
  </si>
  <si>
    <t>Tr. Đồng</t>
  </si>
  <si>
    <t>-   Cột 1: Ghi tháng/năm, nếu không nhớ tháng chỉ cần ghi năm; Thống kê các đợt thiên tai chính xảy ra trong vòng 10 năm</t>
  </si>
  <si>
    <t xml:space="preserve"> (vd: Tính từ năm 2008 đến 2018)</t>
  </si>
  <si>
    <t>-   Cột 2: chọn từ danh sách "Bão,Áp thấp nhiệt đới,Lốc,Sét,Mưa lớn,Lũ,Lũ quét,Ngập lụt,Sạt lở đất do mưa lũ hoặc dòng chảy,Sụt lún đất do mưa lũ hoặc dòng chảy,Nước dâng,Xâm nhập mặn,Nắng nóng,Hạn hán,Rét hại,Mưa đá,Sương muối,Động đất,Sóng thần,Gió mạnh trên biển,Sương mù"</t>
  </si>
  <si>
    <t>-   Cột 3: Chọn các thôn bị ảnh hưởng, liệt kê nhóm các thôn từ nội dung: "Toàn xã" hoặc "xóm 1,xóm 10,xom 11,xóm 12,xóm 13,xóm 14,xóm 15,xóm 16,xóm 17,xóm 18,xóm 19,xóm 2,xom 20,xom 21,xóm 22,xóm 3,xóm 4,xóm 5,xóm 6,xóm 7,xóm 8,xóm 9"</t>
  </si>
  <si>
    <t>-   Cột 4: Chọn mức độ bị ảnh hưởng</t>
  </si>
  <si>
    <t>-   Cột 5: Thiệt hại chính</t>
  </si>
  <si>
    <t xml:space="preserve">-   Cột 6: Số thiệt hại về người cần ghi theo nam và nữ, nếu mục thiệt hại nào không có số liệu ghi “0”. </t>
  </si>
  <si>
    <t>-   Sau mỗi sự kiện thiên tai có thêm dòng về “Bài học kinh nghiệm” lấy từ cột “Đã làm gì” ở Công cụ 2 về Lịch sử thiên tai.</t>
  </si>
  <si>
    <t xml:space="preserve">*Lưu ý: </t>
  </si>
  <si>
    <t xml:space="preserve">    -   Các số liệu phải điền đầy đủ, không được để ô trống, nếu không thể có thì ghi: 0</t>
  </si>
  <si>
    <t xml:space="preserve">    -   Với mỗi Loại thiên tai và biểu hiện BĐKH hãy copy đủ số dòng của Thiệt hại chính</t>
  </si>
  <si>
    <t xml:space="preserve">    -   Không thay đổi tên thôn</t>
  </si>
  <si>
    <t>Ví dụ: (khi thêm mới có thể copy toàn bộ và chỉnh sửa cho phù hợp)</t>
  </si>
  <si>
    <t>8/2020</t>
  </si>
  <si>
    <t>Trung bình</t>
  </si>
  <si>
    <t>"xóm 1,xóm 10,xom 11,xóm 12,xóm 13,xóm 14,xóm 15,xóm 16,xóm 17,xóm 18,xóm 19,xóm 2,xom 20,xom 21,xóm 22,xóm 3,xóm 4,xóm 5,xóm 6,xóm 7,xóm 8,xóm 9"</t>
  </si>
  <si>
    <t>Cao</t>
  </si>
  <si>
    <t>2.  Lịch sử thiên tai và kịch bản BĐKH</t>
  </si>
  <si>
    <t>Loại hình thiên tai phổ biến và biểu hiện của BĐKH</t>
  </si>
  <si>
    <t>Các   thôn thường xuyên bị ảnh hưởng của thiên tai/BĐKH</t>
  </si>
  <si>
    <t xml:space="preserve">  Mức độ ảnh hưởng của thiên tai/ BĐKH hiện tai (Cao/Trung Bình/Thấp) </t>
  </si>
  <si>
    <t>Xu hướng thiên tai theo kịch bản BĐKH 8.5 vào năm 2050 (Tăng, Giảm, Giữ nguyên)</t>
  </si>
  <si>
    <t>Mức độ thiên tai theo kịch bản (Cao/Trung Bình/Thấp)</t>
  </si>
  <si>
    <t>Thiên tai</t>
  </si>
  <si>
    <t>xóm 10, xom 11, xom 21, xóm 6, xóm 7, xóm 8, xóm 9</t>
  </si>
  <si>
    <t>Biểu hiện BĐKH</t>
  </si>
  <si>
    <t>Ghi chú khác:</t>
  </si>
  <si>
    <t xml:space="preserve">Lựa chọn tối đa 4 loại hình thiên tai thường xuyên sảy ra
Hướng dẫn điền:  Căn cứ sơ họa bản đồ RRTT và kịch bản biến đổi khí hậu để điền theo các cột tương ứng
Cột 2: Các loại thiên tai được quy định trong luật PCTT (Gồm 21 loại thiên tai)
       Thông tin loại Thiên tai chọn 1 trong số: Bão,Áp thấp nhiệt đới,Lốc,Sét,Mưa lớn,Lũ,Lũ quét,Ngập lụt,Sạt lở đất do mưa lũ hoặc dòng chảy,Sụt lún đất do mưa lũ hoặc dòng chảy,Nước dâng,Xâm nhập mặn,Nắng nóng,Hạn hán,Rét hại,Mưa đá,Sương muối,Động đất,Sóng thần,Gió mạnh trên biển,Sương mù
       Thông tin loại Biểu hiện chọn 1 trong số: Nước biển dâng,Nhiệt độ trung bình thay đổi,Lượng mưa thay đổi,Thiên tai cực đoan và bất thường.
Cột 3: Điền các thông tin đã được thu thập trong B1, cột 3 (lịch sử thiên tai) tương  ứng với  từng loại hình thiên tai
       Thông tin: "Toàn xã" hoặc "xóm 1,xóm 10,xom 11,xóm 12,xóm 13,xóm 14,xóm 15,xóm 16,xóm 17,xóm 18,xóm 19,xóm 2,xom 20,xom 21,xóm 22,xóm 3,xóm 4,xóm 5,xóm 6,xóm 7,xóm 8,xóm 9"
Cột5: Tham khảo thông tin có sẵn ở Bảng A4 cho từng loại hình thiên tai tương ứng
Cột 6: Đưa ra nhận định khái quát (cao, trung bình, hay thấp) dựa vào các cột 3, 4, 5
Lưu ý: Các số liệu phải điền đầy đủ, không được để ô trống, nếu không thể có thì ghi:0 </t>
  </si>
  <si>
    <t>Ví dụ - Thiên tai:</t>
  </si>
  <si>
    <t>"Toàn xã" hoặc "xóm 1,xóm 10,xom 11,xóm 12,xóm 13,xóm 14,xóm 15,xóm 16,xóm 17,xóm 18,xóm 19,xóm 2,xom 20,xom 21,xóm 22,xóm 3,xóm 4,xóm 5,xóm 6,xóm 7,xóm 8,xóm 9"</t>
  </si>
  <si>
    <t>Thấp</t>
  </si>
  <si>
    <t>Ví dụ - Biểu hiện:</t>
  </si>
  <si>
    <t>MẪU THU THẬP THÔNG TIN - ĐỐI TƯỢNG DỄ BỊ TỔN THƯƠNG</t>
  </si>
  <si>
    <t>Đối tượng dễ bị tổn thương</t>
  </si>
  <si>
    <t>Trẻ em dưới 5 tuổi</t>
  </si>
  <si>
    <t>Trẻ em từ 5-18 tuổi</t>
  </si>
  <si>
    <t>Phụ nữ có thai*</t>
  </si>
  <si>
    <t>Người cao tuổi</t>
  </si>
  <si>
    <t>Người khuyết tật</t>
  </si>
  <si>
    <t>Người bị bệnh hiểm nghèo</t>
  </si>
  <si>
    <t>Người nghèo</t>
  </si>
  <si>
    <t>Người dân tộc thiểu số</t>
  </si>
  <si>
    <t>Tổng số ĐTDBDT</t>
  </si>
  <si>
    <t>Toàn bộ</t>
  </si>
  <si>
    <t>Tổng toàn xã</t>
  </si>
  <si>
    <t>Thực hiện điền thông thin tại các ô có chữ màu đen, ( Với các chư màu đỏ là cột công thức tự tính các giá trị và tỷ lệ)
Không điền hay thay đổi cột số thứ tự (cột B) và Thôn (cột C).
Chỉ ghi 1 lần nếu trùng ở các đối tượng để có tổng số nữ DBTT (cột S) không bị chênh lệch cao</t>
  </si>
  <si>
    <t>HIỆN TRẠNG ĐƯỜNG DÂY ĐIỆN</t>
  </si>
  <si>
    <t>Danh mục</t>
  </si>
  <si>
    <t>Năm xây dựng</t>
  </si>
  <si>
    <t>Hiện trạng</t>
  </si>
  <si>
    <t>Tỉ lệ (%)</t>
  </si>
  <si>
    <t>Kiên cố / An toàn</t>
  </si>
  <si>
    <t>Chưa kiên cố / Không an toàn</t>
  </si>
  <si>
    <t>Trung bình thiệt hại 3 năm gần đây</t>
  </si>
  <si>
    <t>Chưa kiên cố - Không an toàn</t>
  </si>
  <si>
    <t>()</t>
  </si>
  <si>
    <t>(8)</t>
  </si>
  <si>
    <t>(9)</t>
  </si>
  <si>
    <t>(10)</t>
  </si>
  <si>
    <t>Cột điện</t>
  </si>
  <si>
    <t>Cột</t>
  </si>
  <si>
    <t>Dây điện</t>
  </si>
  <si>
    <t>Trạm điện</t>
  </si>
  <si>
    <t>Hệ thống điện sau công tơ </t>
  </si>
  <si>
    <t>Không thêm, thay đổi cột Thôn
Điền thông tin Hiện trạng, Kiên cố/an toàn, Chứa kiên cố/ không an toàn hệ thống sẽ tự tính ra tỉ lệ và chuyển sang B16
Lưu ý: Các số liệu phải điền đầy đủ, không được để ô trống, nếu không thể có thì ghi: 0.
Các ô màu đỏ, công thức không điền.</t>
  </si>
  <si>
    <t>ĐƯỜNG, CẦU, CỐNG (NGẦM TRÀN)</t>
  </si>
  <si>
    <t>Số lượng đường, cầu, cống</t>
  </si>
  <si>
    <t>Hiện trạng / Số lượng</t>
  </si>
  <si>
    <t>(5</t>
  </si>
  <si>
    <t>(11)</t>
  </si>
  <si>
    <t>(12)</t>
  </si>
  <si>
    <t>(13)</t>
  </si>
  <si>
    <t>(14)</t>
  </si>
  <si>
    <t>Đường</t>
  </si>
  <si>
    <t>Năm</t>
  </si>
  <si>
    <t>Nhựa</t>
  </si>
  <si>
    <t>Bê tông</t>
  </si>
  <si>
    <t>Đất</t>
  </si>
  <si>
    <t>Nhựa, Bê tông xuống cấp</t>
  </si>
  <si>
    <t>Đường quốc lộ</t>
  </si>
  <si>
    <t>Đường tỉnh/huyện</t>
  </si>
  <si>
    <t>Đường xã</t>
  </si>
  <si>
    <t>Đường thôn</t>
  </si>
  <si>
    <t>Đường nội đồng</t>
  </si>
  <si>
    <t>Tổng (Đường trong thôn)</t>
  </si>
  <si>
    <t>Cầu Cống, Ngầm tràn</t>
  </si>
  <si>
    <t>Kiên cố</t>
  </si>
  <si>
    <t>Xuống cấp</t>
  </si>
  <si>
    <t>Tạm</t>
  </si>
  <si>
    <t>Cầu giao thông</t>
  </si>
  <si>
    <t>Cống</t>
  </si>
  <si>
    <t>Ngầm, tràn</t>
  </si>
  <si>
    <t>Tổng (cầu cống, ngầm tràn)</t>
  </si>
  <si>
    <t>Không thêm, thay đổi cột Thôn
Điền thông tin Hiện trạng, Nhựa, bê tông, đất, hệ thống sẽ tự tính ra tỉ lệ và chuyển sang B16
Lưu ý: Các số liệu phải điền đầy đủ, không được để ô trống, nếu không thể có thì ghi: 0.
Các ô màu đỏ, công thức không điền.</t>
  </si>
  <si>
    <t>HIỆN TRẠNG TRƯỜNG HỌC</t>
  </si>
  <si>
    <t>Đơn vị tính</t>
  </si>
  <si>
    <t>Bán kiên cố</t>
  </si>
  <si>
    <t>Yếu</t>
  </si>
  <si>
    <t>Trường mầm non Họa My</t>
  </si>
  <si>
    <t>Phòng</t>
  </si>
  <si>
    <t>Trường mầm non Sơn Ca</t>
  </si>
  <si>
    <t>Trường tiểu học Giao Lạc</t>
  </si>
  <si>
    <t>Trường Trung học cơ sở Giao Lạc</t>
  </si>
  <si>
    <t>(*) Nếu có nhiều điểm trường thì phải thống kê từng điểm trường 
(**) Nếu trường thuộc quản lý của huyện nhưng nằm tại thôn/xã này thì vẫn phải thống kê
- Nếu có nhiều trường thì thêm dòng bằng cách copy ở dòng ví dụ bên dưới
- Tên thông phải chọn 1 trong danh sách thôn: "xóm 1,xóm 10,xom 11,xóm 12,xóm 13,xóm 14,xóm 15,xóm 16,xóm 17,xóm 18,xóm 19,xóm 2,xom 20,xom 21,xóm 22,xóm 3,xóm 4,xóm 5,xóm 6,xóm 7,xóm 8,xóm 9"
- Điền số liệu theo thứ tự các cột sau dó tính tỷ lệ % phòng học bán kiên cố và tạm để đưa vào bảng B16
Lưu ý: Các số liệu phải điền đầy đủ, không được để ô trống, nếu không thể có thì ghi: 0 
Các ô màu xanh, đỏ, bôi đậm, công thức không điền.</t>
  </si>
  <si>
    <t>Ví dụ (có thể dùng để copy và thêm dòng):</t>
  </si>
  <si>
    <t>Mầm non A</t>
  </si>
  <si>
    <t>HIỆN TRẠNG CƠ SỞ Y TẾ</t>
  </si>
  <si>
    <t>Cơ sở Y tế</t>
  </si>
  <si>
    <t>Tại Thôn</t>
  </si>
  <si>
    <t>Số Giường</t>
  </si>
  <si>
    <t>Số phòng</t>
  </si>
  <si>
    <t>Kiên cố/Tốt</t>
  </si>
  <si>
    <t>Yếu tạm</t>
  </si>
  <si>
    <t>Bệnh viện</t>
  </si>
  <si>
    <t>Trạm y tế</t>
  </si>
  <si>
    <t>Trang thiết bị</t>
  </si>
  <si>
    <t>Đảm bảo</t>
  </si>
  <si>
    <t>Chưa đảm bảo</t>
  </si>
  <si>
    <t>Còn thiếu</t>
  </si>
  <si>
    <t>Chất lượng trang thiết bị khám chữa bệnh tại trạm theo tiêu chuẩn chung của Bộ Y tế</t>
  </si>
  <si>
    <t>(*) Bệnh viện tỉnh, huyện nhưng nằm trên địa bàn xã thì vẫn phải thống kê.</t>
  </si>
  <si>
    <t>- Điền số liệu theo thứ tự các cột, sau đó tính tỷ lệ % phòng bán kiên cố và tạm để đưa vào bảng B16</t>
  </si>
  <si>
    <t>Lưu ý: Các số liệu phải điền đầy đủ, không được để ô trống, nếu không thể có thì ghi: 0</t>
  </si>
  <si>
    <t>HẠ TẦNG UBND - NHÀ VĂN HÓA</t>
  </si>
  <si>
    <t>Trụ sở</t>
  </si>
  <si>
    <t>Tên thôn</t>
  </si>
  <si>
    <t>Loại Trụ sở - NVH</t>
  </si>
  <si>
    <t>Bán kiên cố, Tạm</t>
  </si>
  <si>
    <t>Nhà Văn Hóa Trung Tâm Xã</t>
  </si>
  <si>
    <t>Nhà văn hóa xã</t>
  </si>
  <si>
    <t>Nhà Văn Hóa xóm 1</t>
  </si>
  <si>
    <t>Nhà văn hóa thôn</t>
  </si>
  <si>
    <t>Nhà</t>
  </si>
  <si>
    <t>Nhà Văn Hóa xóm 10</t>
  </si>
  <si>
    <t>Nhà Văn Hóa xóm 11</t>
  </si>
  <si>
    <t>Nhà Văn Hóa xóm 12</t>
  </si>
  <si>
    <t>Nhà Văn Hóa xóm 13</t>
  </si>
  <si>
    <t>Nhà Văn Hóa xóm 14</t>
  </si>
  <si>
    <t>Nhà Văn Hóa xóm 15</t>
  </si>
  <si>
    <t>Nhà Văn Hóa xóm 16</t>
  </si>
  <si>
    <t>Nhà Văn Hóa xóm 17</t>
  </si>
  <si>
    <t>Nhà Văn Hóa xóm 18</t>
  </si>
  <si>
    <t>Nhà Văn Hóa xóm 19</t>
  </si>
  <si>
    <t>Nhà Văn Hóa xóm 2</t>
  </si>
  <si>
    <t>Nhà Văn Hóa xóm 20</t>
  </si>
  <si>
    <t>Nhà Văn Hóa xóm 21</t>
  </si>
  <si>
    <t>Nhà Văn Hóa xóm 22</t>
  </si>
  <si>
    <t>Nhà Văn Hóa xóm 3</t>
  </si>
  <si>
    <t>Nhà Văn Hóa xóm 4</t>
  </si>
  <si>
    <t>Nhà Văn Hóa xóm 5</t>
  </si>
  <si>
    <t>Nhà Văn Hóa xóm 6</t>
  </si>
  <si>
    <t>Nhà Văn Hóa xóm 7</t>
  </si>
  <si>
    <t>Nhà Văn Hóa xóm 8</t>
  </si>
  <si>
    <t>Nhà Văn Hóa xóm 9</t>
  </si>
  <si>
    <t>Trụ sở UBND xã</t>
  </si>
  <si>
    <t>Trụ sở UBND</t>
  </si>
  <si>
    <t>Điền số liệu theo thứ tự các cột, sau đó tính tỷ lệ % phòng và nhà bán kiên cố/tạm để đưa vào bảng B16</t>
  </si>
  <si>
    <t>Năm Xây dựng: ghi tương đối thời gian để tham khảo đánh giá hiện trạng tổn thương</t>
  </si>
  <si>
    <t>Nhà văn hóa xóm</t>
  </si>
  <si>
    <t>CHỢ</t>
  </si>
  <si>
    <t>Chợ</t>
  </si>
  <si>
    <t>Chợ Đại Đồng</t>
  </si>
  <si>
    <t xml:space="preserve"> Điền số liệu theo các cột, sau đó tính tỷ lệ chợ bán kiên cố/chợ tạm để đưa vào bảng B16</t>
  </si>
  <si>
    <t>Chợ thôn</t>
  </si>
  <si>
    <t>CÔNG TRÌNH THỦY LỢI (đập, cống, đê, kè, kênh…)</t>
  </si>
  <si>
    <t>Hạng mục</t>
  </si>
  <si>
    <t>Chưa kiên cố</t>
  </si>
  <si>
    <t>Đê</t>
  </si>
  <si>
    <t>Kè</t>
  </si>
  <si>
    <t>Kênh mương</t>
  </si>
  <si>
    <t>Cống thủy lợi</t>
  </si>
  <si>
    <t>Trạm bơm</t>
  </si>
  <si>
    <t>Đập</t>
  </si>
  <si>
    <t>Điền thông tin Hiện trạng, Kiên cố/an toàn, Chứa kiên cố/ không an toàn hệ thống sẽ tự tính ra tỉ lệ và chuyển sang B16
Lưu ý: Các số liệu phải điền đầy đủ, không được để ô trống, nếu không thể có thì ghi: 0 
Các ô màu đỏ, bôi đậm, công thức không điền.</t>
  </si>
  <si>
    <t>NHÀ Ở</t>
  </si>
  <si>
    <t>Nhà kiên cố</t>
  </si>
  <si>
    <t>Nhà bán kiên cố</t>
  </si>
  <si>
    <t>Nhà thiếu kiên cố</t>
  </si>
  <si>
    <t>Nhà đơn sơ</t>
  </si>
  <si>
    <t>Tổng số nhà</t>
  </si>
  <si>
    <t>Nhà Thiếu Kiên Cố/Đơn Sơ</t>
  </si>
  <si>
    <t>Trong vùng có nguy cơ cao</t>
  </si>
  <si>
    <t>PN làm chủ hộ</t>
  </si>
  <si>
    <t>Người đơn thân chủ hộ</t>
  </si>
  <si>
    <t>Nhà thiếu KC + ĐS</t>
  </si>
  <si>
    <t>Nhà của ĐTDBTT</t>
  </si>
  <si>
    <t>Nhà có nguy cơ cao</t>
  </si>
  <si>
    <t>Điền số liệu theo từng thôn sau đó tính tỷ lệ % nhà ở thiếu kiên cố và nhà đơn sơ để đưa vào bảng B16
Lưu ý: Các số liệu phải điền đầy đủ, không được để ô trống, nếu không thể có thì ghi: 0
Các ô màu đỏ, bôi đậm, công thức không điền.</t>
  </si>
  <si>
    <t>HIỆN TRẠNG NGUỒN NƯỚC</t>
  </si>
  <si>
    <t>Nguồn nước ổn định</t>
  </si>
  <si>
    <t>Nguồn nước không ổn định</t>
  </si>
  <si>
    <t>Số hộ tiếp cận nước sạch (nước máy)</t>
  </si>
  <si>
    <t>Phụ nữ đơn thân chưa được tiếp cận nước sạch (nước máy)</t>
  </si>
  <si>
    <t>Giếng</t>
  </si>
  <si>
    <t>Trạm cấp nước công cộng</t>
  </si>
  <si>
    <t>Tự chảy</t>
  </si>
  <si>
    <t>Bể chứa nước</t>
  </si>
  <si>
    <t>Không có Nước sạch</t>
  </si>
  <si>
    <t>Phụ nữ đơn thân chưa được tiếp cận nước sạch</t>
  </si>
  <si>
    <t>Khoan /đào</t>
  </si>
  <si>
    <t>Điền số liệu theo từng thôn, sau đó ước tính các chỉ số sau để đưa vào bảng B16 
-        Tính tỷ lệ % hộ không tiếp cận được nguồn cấp nước ổn định và cần thiết cho sinh hoạt (không có tối thiểu 1 trong 3 nguồn nước giếng/nước máy/nước tại trạm cấp. Hộ tiếp cận hơn một nguồn nước vẫn chỉ tính là một hộ) 
-        Tính tỷ lệ % hộ dân không tiếp cận được nguồn nước sạch (tức là số hộ không tiếp cận được nước máy)
Lưu ý: Các số liệu phải điền đầy đủ, không được để ô trống, nếu không thể có thì ghi: 0 
Các ô màu đỏ, bôi đậm, công thức không điền.</t>
  </si>
  <si>
    <t>HIỆN TRẠNG VỆ SINH - MÔI TRƯỜNG</t>
  </si>
  <si>
    <t>Số hộ sử dụng nhà vệ sinh</t>
  </si>
  <si>
    <t>Vệ sinh môi trường</t>
  </si>
  <si>
    <t>Hợp vệ sinh</t>
  </si>
  <si>
    <t>Không có</t>
  </si>
  <si>
    <t>Số hộ dân chăn nuôi xả thải trực tiếp ra môi trường (chưa có bể chưa chất thải, hầm Biogas…)</t>
  </si>
  <si>
    <t>Tỷ lệ hộ dân không có Nhà vệ sinh đảm bảo (Nhà VS tam và không có)</t>
  </si>
  <si>
    <t>Tỷ lệ hộ dân chăn nuôi xả thải trực tiếp ra môi trường (chưa có bể chưa chất thải, hầm Biogas…)</t>
  </si>
  <si>
    <t>(tự hoại, bán tự hoại)</t>
  </si>
  <si>
    <t>Điền số liệu theo từng thôn, sau đó ước tính các chỉ số sau để đưa vào bảng B16 
Uớc lượng % số hộ dân chỉ có nhà vệ sinh tạm hoặc không có nhà vệ sinh so với tổng số hộ
Lưu ý: Các số liệu phải điền đầy đủ, không được để ô trống, nếu không thể có thì ghi: 0 
Các ô màu đỏ, bôi đậm, công thức không điền.</t>
  </si>
  <si>
    <t>HIỆN TRẠNG BỆNH DỊCH PHỔ BIẾN</t>
  </si>
  <si>
    <t>Loại dịch bệnh phổ biến</t>
  </si>
  <si>
    <t>Tổng cộng</t>
  </si>
  <si>
    <t>Trẻ em</t>
  </si>
  <si>
    <t>Phụ nữ</t>
  </si>
  <si>
    <t>Nam giới</t>
  </si>
  <si>
    <t>Sốt rét</t>
  </si>
  <si>
    <t>Ca</t>
  </si>
  <si>
    <t>Sốt xuất huyết</t>
  </si>
  <si>
    <t>Viêm đường hô hấp</t>
  </si>
  <si>
    <t>Tay chân miệng</t>
  </si>
  <si>
    <t>Bệnh phụ khoa (thường do đk nước sạch và vệ sinh không đảm bảo)</t>
  </si>
  <si>
    <t>Tỷ lệ người dân mắc các bệnh phổ biến sau thiên tại (đau mắt đỏ, tiêu chảy, sôt xuất huyết…)</t>
  </si>
  <si>
    <t>Tỷ lệ người dân mắc các dịch bệnh khi sảy ra các hiện tượng thời tiết cực đoan (nắng nóng, rét đậm …)</t>
  </si>
  <si>
    <t>Tổng số Ca mắc bệnh phổ biến của xã năm gần đây</t>
  </si>
  <si>
    <t>Tỷ lệ bệnh phổ biến trên dân số của xã</t>
  </si>
  <si>
    <t>Ghi số lượng ca bị bệnh lấy từ báo cáo gần nhất của trạm y tế xã (không đánh dấu X).</t>
  </si>
  <si>
    <t>Nếu không có số liệu ghi 0</t>
  </si>
  <si>
    <t>Sau đó cộng tổng của từng loại bệnh chia cho dân số để tính tỷ lệ % hiện trạng bệnh phổ biến đưa vào bảng B16</t>
  </si>
  <si>
    <t>RỪNG VÀ HIỆN TRẠNG QUẢN LÝ SẢN XUẤT</t>
  </si>
  <si>
    <t>Loại rừng</t>
  </si>
  <si>
    <t>Năm trồng rừng</t>
  </si>
  <si>
    <t>Tổng diện tích (ha)</t>
  </si>
  <si>
    <t>Tỷ lệ thành rừng (%)</t>
  </si>
  <si>
    <t>Các loại cây được trồng bản địa</t>
  </si>
  <si>
    <t>Các loại hình sinh kế liên quan đến rừng</t>
  </si>
  <si>
    <t>Diện tích do dân làm chủ rừng</t>
  </si>
  <si>
    <t>Tỷ lệ (%) trung bình
Thiệt hại 3 năm gần đây</t>
  </si>
  <si>
    <t>Tỷ lệ (%)
Rừng không thể khôi phục do tác động của thiên tai</t>
  </si>
  <si>
    <t>Tỷ lệ (%)
Rừng trong vùng nguy cơ cao đối với thiên tai</t>
  </si>
  <si>
    <t>Tỷ lệ (%)
Rrừng trong vùng ngập do nước biển dâng theo kịch bản</t>
  </si>
  <si>
    <t>Rừng ngập mặn</t>
  </si>
  <si>
    <t>(-)</t>
  </si>
  <si>
    <t>Rừng trên cạn/núi</t>
  </si>
  <si>
    <t>Rừng trên cát</t>
  </si>
  <si>
    <t>Diện tích quy hoạch trồng rừng ngập mặn nhưng chưa trồng</t>
  </si>
  <si>
    <t>Diện tích quy hoạch trồng rừng trên cát nhưng chưa trồng</t>
  </si>
  <si>
    <t>Diện tích quy hoạch trồng rừng trên cạn nhưng chưa trồng</t>
  </si>
  <si>
    <t>Ghi chú khác</t>
  </si>
  <si>
    <t>Điền số liệu theo các cột, tính tỷ lệ thành rừng để đưa vào cột B15</t>
  </si>
  <si>
    <t>Đưa tỷ lệ % thiệt hại để đưa vào bảng B16</t>
  </si>
  <si>
    <t>Lưu ý về chủ rừng khác: doanh nghiệp, lâm trường, v.v</t>
  </si>
  <si>
    <t>TÌNH HÌNH HOẠT ĐỘNG SẢN XUẤT KINH DOANH</t>
  </si>
  <si>
    <t>Hoạt động sản xuất kinh doanh</t>
  </si>
  <si>
    <t>Số hộ tham gia</t>
  </si>
  <si>
    <t>Tỷ lệ nữ (%)</t>
  </si>
  <si>
    <t>Đặc điểm sản xuất kinh doanh</t>
  </si>
  <si>
    <t>Tiềm năng phát triển</t>
  </si>
  <si>
    <t>Tỷ lệ (%) trung bình thiệt hại (**)
(3 năm gần đây)</t>
  </si>
  <si>
    <t>Tỷ lệ % (hộ) nằm trong vùng thường xuyên chịu ảnh hướng của thiên tai</t>
  </si>
  <si>
    <t>Tỷ lệ % (hộ) nằm trong vùng nguy cơ chịu ảnh hướng của nắng nóng, hạn hán, nước biển dâng, sạt lở, thời tiết cực đoan</t>
  </si>
  <si>
    <t>Có/Không(*)</t>
  </si>
  <si>
    <t>a. Lúa</t>
  </si>
  <si>
    <t>Có</t>
  </si>
  <si>
    <t>b. Hoa màu</t>
  </si>
  <si>
    <t>c. Cây công nghiệp</t>
  </si>
  <si>
    <t>Không</t>
  </si>
  <si>
    <t>d. Cây hàng năm</t>
  </si>
  <si>
    <t>e. Cây ăn quả</t>
  </si>
  <si>
    <t>f. Cây khác</t>
  </si>
  <si>
    <t>a. Gia súc</t>
  </si>
  <si>
    <t>b. Gia cầm</t>
  </si>
  <si>
    <t>c. Chuồng trại</t>
  </si>
  <si>
    <t>Thủy Hải Sản Đánh bắt</t>
  </si>
  <si>
    <t>a. Người dân đi biển</t>
  </si>
  <si>
    <t>Người</t>
  </si>
  <si>
    <t>b. Tàu thuyền đánh bắt nhỏ/thô sơ</t>
  </si>
  <si>
    <t>Chiếc</t>
  </si>
  <si>
    <t>c. Tàu thuyền lớn</t>
  </si>
  <si>
    <t>d. Khác: Bè Mảng</t>
  </si>
  <si>
    <t>Thủy hải sản Nuôi trồng</t>
  </si>
  <si>
    <t>a. Bãi nuôi</t>
  </si>
  <si>
    <t>b. Ao, hồ nuôi</t>
  </si>
  <si>
    <t>c. Lồng bè</t>
  </si>
  <si>
    <t>Diêm nghiệp</t>
  </si>
  <si>
    <t>a. Điểm dịch vụ lưu trú, khách sạn</t>
  </si>
  <si>
    <t>Điểm/khách sạn</t>
  </si>
  <si>
    <t>b. Điểm/trung tâm dịch vụ vui chơi giải trí và ăn uống</t>
  </si>
  <si>
    <t>c. Số khu vực/dải san hô, khu dự trữ sinh quyển hoặc khu bảo tồn sinh thái ven biển</t>
  </si>
  <si>
    <t>Khu vực/điểm</t>
  </si>
  <si>
    <t>Buôn bán nhỏ</t>
  </si>
  <si>
    <t>Số người buôn bán nhỏ</t>
  </si>
  <si>
    <t>Cơ sở/hàng quán buôn bán</t>
  </si>
  <si>
    <t>Ngành nghề khác</t>
  </si>
  <si>
    <t>(*) Mục tiềm năng phát triển: Ngành kinh tế tiềm năng“Có” hay “Không” (Xu hướng đầu tư phát triển của người dân và xã đối với ngành/lĩnh vực này trong 10-20 năm tới).
(**) Mục này điền số % - dựa trên kết quả nhận định chung về mức độ thiệt hại do thiên tai thường xuyên xảy ra với lĩnh vực này trong 3 năm gần đây
- Điền số liệu theo từng thôn đúng với hoạt động sản xuất kinh doanh của thôn nếu hoạt động nào không có thì bỏ hàng.
- Mục đánh giá tiềm năng đưa vào B14 và B15; Mục tỷ lệ % thiệt hại đưa vào bảng B16</t>
  </si>
  <si>
    <t>HIỆN TRẠNG TRUYỀN THÔNG CẢNH BÁO SỚM</t>
  </si>
  <si>
    <t>Loại hình</t>
  </si>
  <si>
    <t>Tỉ lệ</t>
  </si>
  <si>
    <t>Diễn giải</t>
  </si>
  <si>
    <t>Tỷ lệ hộ dân có tivi và tiếp cận với truyền hình TW/Tỉnh</t>
  </si>
  <si>
    <t>Tỷ lệ hộ dân có thể tiếp cận với các đài phát thanh TW/tỉnh</t>
  </si>
  <si>
    <t>Hệ thống loa truyền thanh của xã</t>
  </si>
  <si>
    <t>Có/không</t>
  </si>
  <si>
    <t>Chất lượng hệ thống truyền thanh</t>
  </si>
  <si>
    <t>Hệ thống cảnh báo sớm khác (đo mưa, đo gió, đo mực nước, kẻng, còi ủ, cồng, chiêng …) tại cộng đồng</t>
  </si>
  <si>
    <t>Tỷ lệ hộ dân được tiếp cận với các hệ thống loa phát thanh</t>
  </si>
  <si>
    <t>Tỷ lệ hộ tiếp cận được với hệ thống cảnh báo sớm khác</t>
  </si>
  <si>
    <t>Tỷ lệ hộ được thông báo/nhận được báo cáo cập nhật định kỳ về diễn biến điều tiết và xả lũ khu vực thượng lưu (các tuyến hồ chứa phía thượng lưu)</t>
  </si>
  <si>
    <t>Tỷ lệ hộ sử dụng điện thoại di động</t>
  </si>
  <si>
    <t>Tỷ lệ hộ tiếp cận Internet</t>
  </si>
  <si>
    <t>- Điền số liệu của xã nhưng nếu có sự khác biệt giữa các thôn thì diễn giải ở cột cuối cùng .
- Mục tỷ lệ % được đưa vào bảng B15 và B16
- Phần nhận xét cần thêm (đưa vào cột ghi chú loại thông tin dự báo TT và BĐKH nào? Được chuyển tải đến người dân bằng những kênh thông tin nào? Thông tin có dễ hiểu và dễ làm theo cho các đối tượng DBTT không? (PN, trẻ em, người già, người dân tộc thiểu số, người khuyết tật…)</t>
  </si>
  <si>
    <t>CÁC HOẠT ĐỘNG PHÒNG CHỐNG THIÊN TAI VÀ ỨNG PHÓ BIẾN ĐỔI KHÍ HẬU</t>
  </si>
  <si>
    <t>Kế hoạch</t>
  </si>
  <si>
    <t>Hiện có</t>
  </si>
  <si>
    <t>Mô tả chi tiết</t>
  </si>
  <si>
    <t>Ghi chú (nếu có)</t>
  </si>
  <si>
    <t>Công tác tổ chức</t>
  </si>
  <si>
    <t>Số lượng thôn có kế hoạch/phương án Phòng chống thiên tai và/hoặc kế hoạch thích ứng BĐKH hàng năm</t>
  </si>
  <si>
    <t>Số lượng trường học có kế hoạch PCTT hàng năm</t>
  </si>
  <si>
    <t>Số lần diễn tập PCTT trong 10 năm qua tại xã</t>
  </si>
  <si>
    <t>Lần</t>
  </si>
  <si>
    <t>Số thành viên Ban chỉ huy PCTT và TKCN của xã</t>
  </si>
  <si>
    <t>-Trong đó số lượng nữ</t>
  </si>
  <si>
    <t>-Số lượng đã qua đào tạo QLRRTT-DVCĐ hoặc đào tạo tương tự về PCTT</t>
  </si>
  <si>
    <t>Số lượng lực lượng thanh niên xung kích, chữ thập đỏ, cứu hộ-cứu nạn tại xã</t>
  </si>
  <si>
    <t>Số lượng Tuyên truyền viên PCTT/TƯBĐKH dựa vào cộng đồng</t>
  </si>
  <si>
    <t>-Trong đó số lượng nữ, đóng vai trò gì</t>
  </si>
  <si>
    <t>Năng lực hoạt động của tiểu ban PCTT và đội xung kích thôn</t>
  </si>
  <si>
    <t>Tuyên truyền về dự trữ lương thực, di dời và sơ tán dân</t>
  </si>
  <si>
    <t>II</t>
  </si>
  <si>
    <t>Số lượng Phương tiện, trang thiết bị PCTT tại xã</t>
  </si>
  <si>
    <t>-Ghe, thuyền</t>
  </si>
  <si>
    <t>Huy động tàu đánh cá của nhân dân khi cần thiết</t>
  </si>
  <si>
    <t>-Áo phao</t>
  </si>
  <si>
    <t>-Loa cầm tay</t>
  </si>
  <si>
    <t>-Đèn pin</t>
  </si>
  <si>
    <t>-Máy phát điện dự phòng</t>
  </si>
  <si>
    <t>-Lều bạt</t>
  </si>
  <si>
    <t>-Xe vận tải</t>
  </si>
  <si>
    <t>Thuê khi có thiên tai xảy ra</t>
  </si>
  <si>
    <t>III</t>
  </si>
  <si>
    <t>Số lượng vật tư thiết bị dự phòng</t>
  </si>
  <si>
    <t>-Số lượng gói/đơn vị hóa chất khử trùng tại chỗ</t>
  </si>
  <si>
    <t>-Số lượng thuốc y tế dự phòng tại chỗ</t>
  </si>
  <si>
    <t>-Bao bì</t>
  </si>
  <si>
    <t>-Cọc tre</t>
  </si>
  <si>
    <t>Cọc</t>
  </si>
  <si>
    <t>-Đá dăm</t>
  </si>
  <si>
    <t>m3</t>
  </si>
  <si>
    <t>-Mì tôm</t>
  </si>
  <si>
    <t>Thùng</t>
  </si>
  <si>
    <t>Mua khi có thiên tai</t>
  </si>
  <si>
    <t>-Lương khô</t>
  </si>
  <si>
    <t>-Nước uống</t>
  </si>
  <si>
    <t>-Khác: Bạt chống tràn</t>
  </si>
  <si>
    <t>Điền số liệu của xã nhưng nếu có sự khác biệt của các thôn thì điền vào cột mô tả chi tiết..</t>
  </si>
  <si>
    <t>Tỷ lệ % so với kế hoạch được đưa vào bảng B15 và B16</t>
  </si>
  <si>
    <t>Chú ý: Không chỉnh sửa các ô có công thức, bôi đậm hoặc đỏ</t>
  </si>
  <si>
    <t>CÁC LĨNH VỰC NGÀNH NGHỀ ĐẶC THÙ KHÁC</t>
  </si>
  <si>
    <t>Nội dung</t>
  </si>
  <si>
    <t xml:space="preserve">Tỷ lệ (%)
hộ tham gia </t>
  </si>
  <si>
    <t>Mực độ tổn thương của CSVC và phương tiện cho ngành</t>
  </si>
  <si>
    <t>(Cao/TB/Thấp)</t>
  </si>
  <si>
    <t>Chế biến thủy sản</t>
  </si>
  <si>
    <t>Giảng viên sẽ thảo luận trong quá trình đánh giá thu thập tại địa phương có ngành nghề đặc thù khác để đánh giá thông tin một cách linh hoạt</t>
  </si>
  <si>
    <t>Ví dụ (có thể copy ví dụ để tạo mới)</t>
  </si>
  <si>
    <t>TỔNG HỢP HIỆN TRẠNG NĂNG LỰC VỀ PCTT VÀ THÍCH ỨNG BĐKH</t>
  </si>
  <si>
    <t>Liệt kê các loại Kiến thức, Kinh nghiệm &amp; Công nghệ</t>
  </si>
  <si>
    <t>Khả năng của xã
(Thấp/Trung bình/Cao)</t>
  </si>
  <si>
    <t>Rủi ro với dân cư và cộng đồng</t>
  </si>
  <si>
    <t>a</t>
  </si>
  <si>
    <t>Tỷ lệ lực lượng tham gia công tác PCTT/tổ xung kích đã được tập huấn nâng cao năng lực</t>
  </si>
  <si>
    <t>b</t>
  </si>
  <si>
    <t>Tỷ lệ thành viên tham gia PCTT /đội xung kích  được tập huấn nâng cao năng lực</t>
  </si>
  <si>
    <t>c</t>
  </si>
  <si>
    <t xml:space="preserve">Tỷ lệ thành viên BCH PCTT tham gia cấp nhật  kế hoạch PCTT 5 năm  đạt  % theo kế hoạch </t>
  </si>
  <si>
    <t>d</t>
  </si>
  <si>
    <t>Tỷ lệ phương án ứng phó thiên tai (ƯPTT)  đạt % theo kế hoạch</t>
  </si>
  <si>
    <t>e</t>
  </si>
  <si>
    <t>Tỷ lệ khu dân cư được Quy hoạch an toàn về thiên tai và TƯBĐKH đạt %</t>
  </si>
  <si>
    <t>f</t>
  </si>
  <si>
    <t>Tỷ lệ người dân có kiến thức và kinh nghiệm PCTT &amp; TƯBĐKH</t>
  </si>
  <si>
    <t>g</t>
  </si>
  <si>
    <t>Tỷ lệ hộ dân chủ động trong công tác PCTT</t>
  </si>
  <si>
    <t>h</t>
  </si>
  <si>
    <t>Tỷ lệ phụ nữ và trẻ em biết bơi</t>
  </si>
  <si>
    <t>Hạ tầng cộng đồng</t>
  </si>
  <si>
    <t>Tỷ lệ tổ tự quản các công trình công cộng.(ban giám sát cộng đồng) hoạt động tại các thôn đạt %</t>
  </si>
  <si>
    <t>Tỷ lệ các công trình công cộng được duy tu hàng năm</t>
  </si>
  <si>
    <t>Công trình thủy lợi</t>
  </si>
  <si>
    <t xml:space="preserve">Tỷ lệ công trình thủy lợi có tính đến yếu tố TƯBĐKH </t>
  </si>
  <si>
    <t>Tỷ lệ thực công trình thủy lợi được duy tu bảo dưỡng hàng năm</t>
  </si>
  <si>
    <t>Tỷ lệ người tham gia vận hành bảo dưỡng công trình thủy lợi có kiến thức &amp; kỹ năng</t>
  </si>
  <si>
    <t>Nhà ở</t>
  </si>
  <si>
    <t>Tỷ lệ thành viên đội xung kích tham gia chằng chống nhà cửa cho người dân đạt %.</t>
  </si>
  <si>
    <t>Tỷ lệ hộ dân có kỹ năng kiến thức chằng chống nhà cửa</t>
  </si>
  <si>
    <t>Tỷ lệ nhà ở đáp ứng tiêu chí nhà an toàn</t>
  </si>
  <si>
    <t>Kiến thức giữ gìn vệ sinh và môi trường</t>
  </si>
  <si>
    <t>Tỷ lệ hộ dân chấp hành thu gom rác thải</t>
  </si>
  <si>
    <t xml:space="preserve">Tỷ lệ người dân có kiến thức giữ gìn vệ sinh và môi trường </t>
  </si>
  <si>
    <t>Tỷ lệ thôn có tổ chức thu gom rác thải</t>
  </si>
  <si>
    <t>Tỷ lệ hộ dân có thực hiện phân loại rác</t>
  </si>
  <si>
    <t>Tỷ lệ  hệ thống nước sạch được quy hoạch tại khu dân cư đạt  %</t>
  </si>
  <si>
    <t>Y tế và quản lý dịch bệnh</t>
  </si>
  <si>
    <t>Khả năng kiểm soát dịch bệnh của đơn vị y tế đạt  %</t>
  </si>
  <si>
    <t>Tỷ lệ người dân có ý thức vệ sinh, phòng ngừa dịch bệnh</t>
  </si>
  <si>
    <t>Giáo dục</t>
  </si>
  <si>
    <t>Tỷ lệ trường học có phương án ứng phó thiên tai</t>
  </si>
  <si>
    <t>Hoạt động tuyên truyền, phổ biến kiến thức PCTT &amp; BĐKH hang năm đạt  % theo kế hoạch</t>
  </si>
  <si>
    <t>Tỷ lệ trẻ em được học bơi cho trẻ em đạt % theo kế hoạch</t>
  </si>
  <si>
    <t>Tỷ lệ tuyên truyền về PCTT và BĐKH cho học sinh đạt % theo kế hoạch</t>
  </si>
  <si>
    <t>Rừng và hiện trạng sản xuất quản lý</t>
  </si>
  <si>
    <t>Tỷ lệ rừng trồng phòng hộ được nghiệm thu</t>
  </si>
  <si>
    <t>Tỷ lệ rừng phòng hộ được chăm sóc bảo vệ tốt</t>
  </si>
  <si>
    <t xml:space="preserve">Tỷ lệ rừng có hoạt động sinh kế </t>
  </si>
  <si>
    <t>Tỷ lệ rừng được giao cho cộng đồng quản lý</t>
  </si>
  <si>
    <t>-  Tỷ lệ diện tích cây trồng được điều tiết nước tưới, tiêu</t>
  </si>
  <si>
    <t>-  Tỷ lệ hộ áp dụng kiến thức, kỹ thuật trồng trọt</t>
  </si>
  <si>
    <t>-  Tỷ lệ  chuyển đổi cơ cấu cây trồng vật nuôi để TƯBĐKH</t>
  </si>
  <si>
    <t>-  Tỷ lệ hộ chuyển đổi cơ cấu cây trồng để TƯ BĐKH trong 5 năm gần đây</t>
  </si>
  <si>
    <t>-  Tỷ lệ  chuyển đổi cơ cấu các loại  vật nuôi để TƯBĐKH</t>
  </si>
  <si>
    <t>-  Tỷ lệ đàn gia súc được tiêm phòng theo định kỳ</t>
  </si>
  <si>
    <t>-  Tỷ lệ hộ áp dụng kiến thức kỹ thuật chăn nuôi</t>
  </si>
  <si>
    <t>Thủy sản</t>
  </si>
  <si>
    <t>-  Tỷ lệ hộ nuôi trồng thủy sản áp dụng kiến thức kỹ thuật TƯ BĐKH</t>
  </si>
  <si>
    <t>-  Tỷ lệ vùng nuôi trồng thủy sản được quy hoạch</t>
  </si>
  <si>
    <t xml:space="preserve">-  Tỷ lệ hộ nghèo nơi thường xuyên xảy ra thiên tai được vay vốn ngân hàng </t>
  </si>
  <si>
    <t>-  Tỷ lệ hộ được hỗ trợ vay vốn đầu tư trang thiết bị đánh bắt xa bờ</t>
  </si>
  <si>
    <t>-  Tỷ lệ an toàn cho tàu thuyền tại các khu neo đậu đạt %?</t>
  </si>
  <si>
    <t>-  Quy hoạch phát triển du lịch đạt ? %?</t>
  </si>
  <si>
    <t>-  Tỷ lệ cơ sở kinh doanh dịch vụ du lịch đảm bảo an toàn khi có thiên tai</t>
  </si>
  <si>
    <t>-  Tỷ lệ các cơ sở kinh doanh dịch vụ du lịch được trang bị kiến thức kỹ năng PCTT, Sơ cấp cứu</t>
  </si>
  <si>
    <t>-  Tỷ lệ các cơ sở kinh doanh dịch vụ du lịch được trang bị kiến thức kỹ thuật</t>
  </si>
  <si>
    <t>Buôn bán và dịch vụ khác</t>
  </si>
  <si>
    <t>-  Tỷ lệ các cơ sở kinh doanh buôn bán nhỏ lẻ được trang bị kiến thức kỹ năng PCTT</t>
  </si>
  <si>
    <t>Thông tin truyền thông và cảnh báo sớm</t>
  </si>
  <si>
    <t>Tổ chức tuyên truyền về PCTT/BĐKH cho công đồng đạt % theo kế hoạch</t>
  </si>
  <si>
    <t>Tổ chức cung cấp thông tin cảnh báo sớm đạt %</t>
  </si>
  <si>
    <t>Tỷ lệ người dân được cung cấp thông tin truyền thanh, cảnh báo sớm</t>
  </si>
  <si>
    <t>Tỷ lệ người dân có ý thức chủ động theo dõi và truyền tin cảnh báo sớm</t>
  </si>
  <si>
    <t>Phòng chống thiên tai/ TƯBĐKH</t>
  </si>
  <si>
    <t>Tổ chức tuyên truyền về PCTT/BĐKH cho cộng đồng đạt %  theo kế hoạch</t>
  </si>
  <si>
    <t>Tỷ lệ người dân được tuyên truyền về PCTT/BĐKH</t>
  </si>
  <si>
    <t>Lực lượng xung kích ở thôn đạt  % theo kế hoạch</t>
  </si>
  <si>
    <t>Tổ chức hoặc tham gia diễn tập PCTT đạt % theo kế hoạch</t>
  </si>
  <si>
    <t>Tỷ lệ thôn có các trang thiết bị và phương tiện PCTT</t>
  </si>
  <si>
    <t>Tỷ lệ  phương tiện, vật tư thiết bị dự phòng đạt % kế hoạch .</t>
  </si>
  <si>
    <t>Giới trong PCTT và BĐKH</t>
  </si>
  <si>
    <t>Tỷ lệ nữ là thành viên Ban Chỉ huy PCTT &amp; TKCN</t>
  </si>
  <si>
    <t>Tỷ lệ nữ tham gia lực lượng ứng phó tìm kiếm cứu hộ cứu nạn</t>
  </si>
  <si>
    <t>Tỷ lệ nữ tham gia các hoạt động PCTT tại cộng đồng</t>
  </si>
  <si>
    <t>Tỷ lệ nữ có kiến thức kỹ năng PCTT và TƯ BĐKH</t>
  </si>
  <si>
    <t>Tỷ lệ lực lượng PCTT được tập huấn về kiến thức BĐG và Lồng ghép giới trong PCTT và BĐKH</t>
  </si>
  <si>
    <t>Khả năng của thôn</t>
  </si>
  <si>
    <t>(Cao, Trung Bình, Thấp)</t>
  </si>
  <si>
    <t xml:space="preserve"> Căn cứ số liệu phần A, B ở trên và đánh giá thực trạng để điền vào các cột  tương ứng. Các số liệu này có thể điều chỉnh sau khi tham vấn với người dân
- Tiêu chí thống nhất để xác định mức độ như sau:
-          Cao (trên 70%),
-          Trung bình (50-70%)
-          Thấp (dưới 50%).
Chú ý: không thực hiện điền, thay đổi các cột công thức, bôi màu đậm.
</t>
  </si>
  <si>
    <t>Tình trạng dễ bị tổn thương</t>
  </si>
  <si>
    <t>TTDBTT Thôn (%)</t>
  </si>
  <si>
    <t>Tổng % TTDBTT Xã</t>
  </si>
  <si>
    <t>B4</t>
  </si>
  <si>
    <t>Dân cư và cộng đồng</t>
  </si>
  <si>
    <t>B5</t>
  </si>
  <si>
    <t>Hạ tầng công cộng</t>
  </si>
  <si>
    <t>a1</t>
  </si>
  <si>
    <t>a2</t>
  </si>
  <si>
    <t>a3</t>
  </si>
  <si>
    <t>b1</t>
  </si>
  <si>
    <t>b2</t>
  </si>
  <si>
    <t>b3</t>
  </si>
  <si>
    <t>c1</t>
  </si>
  <si>
    <t>c2</t>
  </si>
  <si>
    <t>g1</t>
  </si>
  <si>
    <t>g2</t>
  </si>
  <si>
    <t>g3</t>
  </si>
  <si>
    <t>i1</t>
  </si>
  <si>
    <t>i2</t>
  </si>
  <si>
    <t>B6</t>
  </si>
  <si>
    <t>B7</t>
  </si>
  <si>
    <t>B8</t>
  </si>
  <si>
    <t>Nguồn Nước, Nước sạch và VSMT</t>
  </si>
  <si>
    <t>B9</t>
  </si>
  <si>
    <t>Hiện trạng bệnh phổ biến</t>
  </si>
  <si>
    <t>B10</t>
  </si>
  <si>
    <t>Rừng</t>
  </si>
  <si>
    <t>B11</t>
  </si>
  <si>
    <t>Hoạt động Sản xuất - Kinh</t>
  </si>
  <si>
    <t>Thuỷ sản</t>
  </si>
  <si>
    <t>B12</t>
  </si>
  <si>
    <t>B13</t>
  </si>
  <si>
    <t>Phòng chống thiên tai/TƯBĐKH</t>
  </si>
  <si>
    <t>B14</t>
  </si>
  <si>
    <t>Đánh giá chung TTDBTT của thôn</t>
  </si>
  <si>
    <t>1. Rủi ro với dân cư và cộng đồng</t>
  </si>
  <si>
    <t>Loại hình Thiên tai/BĐKH</t>
  </si>
  <si>
    <t>Tên Thôn</t>
  </si>
  <si>
    <t>Mức độ ảnh hưởng của Thiên tai</t>
  </si>
  <si>
    <t>Tổng số hộ</t>
  </si>
  <si>
    <t>Năng lực PCTT TƯBĐKH (Kỹ năng, công nghệ kỹ thuật áp dụng)</t>
  </si>
  <si>
    <t>TTDBTT</t>
  </si>
  <si>
    <t>Rủi ro thiên tai/BĐKH</t>
  </si>
  <si>
    <t>Mức độ</t>
  </si>
  <si>
    <t>(Cao, Trung bình, Thấp)</t>
  </si>
  <si>
    <t>(Tỷ lệ %)</t>
  </si>
  <si>
    <t>Các nguy cơ</t>
  </si>
  <si>
    <t>2. Hạ tầng công cộng</t>
  </si>
  <si>
    <t>3. Công trình thủy lợi</t>
  </si>
  <si>
    <t>4. Nhà ở</t>
  </si>
  <si>
    <t>5. Nguồn nước, Nước sạch, vệ sinh và môi trường</t>
  </si>
  <si>
    <t>6. Y tế và quản lý dịch bệnh</t>
  </si>
  <si>
    <t>7. Giáo dục</t>
  </si>
  <si>
    <t>8. Rừng</t>
  </si>
  <si>
    <t>9. Trồng trọt</t>
  </si>
  <si>
    <t>10. Chăn Nuôi</t>
  </si>
  <si>
    <t>11. Thuỷ sản</t>
  </si>
  <si>
    <t>12. Du lịch</t>
  </si>
  <si>
    <t>13. Buôn bán và ngành nghề khác</t>
  </si>
  <si>
    <t>14. Thông tin truyền thông cảnh báo sớm</t>
  </si>
  <si>
    <t>15. Phòng chống thiên tai và Thích ứng BĐKH</t>
  </si>
  <si>
    <t>16. Giới trong PCTT và BĐKH</t>
  </si>
  <si>
    <t>TỔNG HỢP KẾT QUẢ PHÂN TÍCH NGUYÊN NHÂN RỦI RO THIÊN TAI - BIẾN ĐỔI KHÍ HẬU</t>
  </si>
  <si>
    <t>Thứ tự ưu tiên (theo xếp hạng của cộng đồng)</t>
  </si>
  <si>
    <t>Rủi ro thiên tai/RRKH</t>
  </si>
  <si>
    <t>TTDBTD</t>
  </si>
  <si>
    <t>Nguyên nhân sâu xa</t>
  </si>
  <si>
    <t>Giải pháp</t>
  </si>
  <si>
    <t>Mức độ ưu tiên giải pháp</t>
  </si>
  <si>
    <t>Tại sao lại tổn thương như vậy: do đặc điểm liên quan đến (i) quản lý nhà nước và chính sách, (ii) điều kiện KT-XH, (iii) đặc điểm môi trường tự nhiên, (iv) nhân lực - nhận thức, (v) tiếp cận KH-CN)</t>
  </si>
  <si>
    <t>Các giải pháp (tách biệt giới) để giải quyết các nguyên nhân sâu xa về:</t>
  </si>
  <si>
    <t xml:space="preserve">    i. quản lý nhà nước và chính sách, </t>
  </si>
  <si>
    <t>(Cao/Trung bình/Thấp)</t>
  </si>
  <si>
    <t xml:space="preserve">    ii. điều kiện KT-XH, </t>
  </si>
  <si>
    <t xml:space="preserve">    iii. đặc điểm môi trường tự nhiên, </t>
  </si>
  <si>
    <t xml:space="preserve">    iv. nhân lực - nhận thức, </t>
  </si>
  <si>
    <t>    v. tiếp cận KH-CN</t>
  </si>
  <si>
    <t>Yêu cầu bắt buộc:</t>
  </si>
  <si>
    <t xml:space="preserve">    Đưa ra 03 chỉ tiêu để tăng cường công tác giới và giảm rủi ro thiên tai và khí hậu tách biệt cho nam và nữ, trẻ em gái và trai trong vòng 5-10 năm tới tại xã</t>
  </si>
  <si>
    <t xml:space="preserve">    - Cột 2: Liệt kê tất cả các RRTT được đưa ra theo kết quả xếp hạng của công cụ 7, theo thứ tự ưu tiên từ cao đến thấp. Lưu ý: Công Cụ 7 gồm các rủi ro thiên tai đã được đánh giá ở Phần C, Cột 7 cho tất cả các lĩnh vực để xếp thứ tự ưu tiên.</t>
  </si>
  <si>
    <t xml:space="preserve">    - Cột 3: Chuyển/COPY lại các chỉ số về TTDBTT của RRTT/RRKH lấy ở mục 5 của Phần C tương ứng với RRTT được chọn của lĩnh vực đó (lưu ý mục này tại App sẽ tự động được cập nhật)</t>
  </si>
  <si>
    <t xml:space="preserve">    - Cột 4, cột 5: lấy ở công cụ 8 - Phân tích nguyên nhân</t>
  </si>
  <si>
    <t>TỔNG HỢP XẾP HẠNG RỦI RO VÀ GIẢI PHÁP ƯU TIÊN</t>
  </si>
  <si>
    <t>Danh sách các RRTT và RRBĐKH được lựa chọn ưu tiên</t>
  </si>
  <si>
    <t>Điểm ưu tiên</t>
  </si>
  <si>
    <t>Danh sách các giải pháp tương ứng cho rủi ro được ưu tiên</t>
  </si>
  <si>
    <t>Tổng hợp Mức độ ưu tiên</t>
  </si>
  <si>
    <t>Thứ tự ưu tiên (Cao/Trung Bình/Thấp)</t>
  </si>
  <si>
    <t>(Cho điểm từ 1-10)</t>
  </si>
  <si>
    <t>Rủi ro</t>
  </si>
  <si>
    <t>Lựa chọn giải pháp</t>
  </si>
  <si>
    <t>(3)x(5)</t>
  </si>
  <si>
    <t xml:space="preserve">Cột (1), (2): 
    - Sử dụng công cụ xếp hạng để chọn ra tối đa 20 Rủi ro thiên tai của các lĩnh vực mà cộng Đồng ưu tiên  đã được xếp hạng (theo công cụ xếp hạng). 
    - Ghi rõ Lĩnh vực đi kèm của rủi ro được ưu tiên chọn ra đó </t>
  </si>
  <si>
    <t>Cột (3): 
    - Cho điểm các rủi ro theo thứ tự ưu tiên theo thang điểm 10</t>
  </si>
  <si>
    <t>Cột (4): 
    - Tương ứng với từng rủi ro, chọn ra các giải pháp do cộng đồng đề xuất tương ứng.
    - Lưu ý mỗi rủi ro của một lĩnh vực có thể có nhiều hơn 1 giải pháp
    - Dựa trên công cụ xếp hạng, chon ra các giải pháp tương ứng với các rủi ro được cộng đồng ưu tiên theo tiêu chí ưu tiên về giải pháp (tính khả thi về tài chính, 
      số lượng người được hưởng lợi và tham gia của cộng đồng, tính khả thi về kỹ thuật, tính bền vững và thích ứng lâu dài trong bối cảnh thiên tai và BĐKH)
    - Nên Lựa chọn không quá 20 -30 giải pháp dựa trên nguồn lực và bối cảnh của địa phương</t>
  </si>
  <si>
    <t>Cột (5): 
    - Cho điểm giải pháp theo thứ tự  ưu tiên theo thang điểm 10.</t>
  </si>
  <si>
    <t>Cột (6): 
    - Ước lượng giá tri điểm tổng hợp của rủi ro và giải pháp tương ứng: (6) = (3) x (5)</t>
  </si>
  <si>
    <t>Cột (7): 
    - Đưa ra thứ tự ưu tiên dựa trên giá trị ước lượng tại cột 5 (Điểm cao nhất= 1) 
    - Chọn các Giải pháp cho các rủi ro của lĩnh vực cụ thể đã được ưu tiên để điền vào Bảng D3.</t>
  </si>
  <si>
    <t>TỔNG HỢP CÁC GIẢI PHÁP PHÒNG, CHỐNG THIÊN TAI - THÍCH ỨNG BIẾN ĐỔI KHÍ HẬU</t>
  </si>
  <si>
    <t>Các giải pháp đề xuất</t>
  </si>
  <si>
    <t>Nhóm ngành/lĩnh vực</t>
  </si>
  <si>
    <t>Địa điểm và đối tượng hưởng lợi</t>
  </si>
  <si>
    <t>Hoạt động cụ thể để thực hiện giải pháp</t>
  </si>
  <si>
    <t>Thời gian dự kiến</t>
  </si>
  <si>
    <t>Nguồn ngân sách dự kiến</t>
  </si>
  <si>
    <t>Ngắn hạn (thời thực hiện dưới 2 năm)/
Dài hạn (thời gian thực hiện trên 2 năm)</t>
  </si>
  <si>
    <t>Nhà nước
(xã/huyện/tỉnh)</t>
  </si>
  <si>
    <t>Người dân</t>
  </si>
  <si>
    <t>Hỗ trợ bên ngoài</t>
  </si>
  <si>
    <t>(%)</t>
  </si>
  <si>
    <t>- Cột 1: Các giải pháp lưu ý cân nhắc kỹ các nguyên nhân sâu xa về khía cạnh vật chất, tổ chức thể chế, xã hội và nhận thức kinh nghiệm để có giải pháp tổng hợp, hoàn thiện.</t>
  </si>
  <si>
    <t>Cột (2):Chọn lĩnh vực trong danh mục sau:  An toàn với người dân và cộng đồng nói chung và tách biệt giải pháp về giới, Hạ tầng công cộng, Công trình thủy lợi, Nhà ở, Nước sạch, vệ sinh và môi trường, Y tế và quản lý dịch bệnh, Giáo dục, Rừng, Trồng trọt, Chăn nuôi, Thủy sản, Du lịch, Buôn bán nhỏ và ngành nghề dịch vụ khác, Thông tin truyền thông và cảnh báo sớm, Phòng chống thiên tai và TƯBĐKH, Lĩnh vực Bình đẳng Giới.</t>
  </si>
  <si>
    <t>Cột (3):Lấy từ Bảng C, cột 2 và 3 cho nhóm rủi ro cao của các lĩnh vực đã được người dân xếp hạng</t>
  </si>
  <si>
    <t>Cột (4): Tóm tắt các đề xuất đối với các cấp có thẩm quyền và các bên liên quan để có sự hỗ trợ và hợp tác cụ thể, dựa trên các thông tin của công cụ 9: Tổng hợp giải pháp PCTT/TƯBĐKH</t>
  </si>
  <si>
    <t>Cột (5): Thời gian thực hiện dưới 2 năm (ngắn hạn) chọn ngắn hạn, lớn hơn 2 năm chọn dài hạn.</t>
  </si>
  <si>
    <t>Cột (6): % từ nguồn hỗ trợ của nhà nước.(Không được để trống, có thể điền 0)</t>
  </si>
  <si>
    <t>Cột (7): % từ người dân (ước lượng sẽ đóng góp.(Không được để trống, có thể điền 0)</t>
  </si>
  <si>
    <t>Cột (8):% hỗ trợ từ bên ngoài (dự án, Tổ chức Phi chính phủ, các đơn vị ngoài quốc.(Không được để trống, có thể điền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</si>
</sst>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rgb="FF000000"/>
      <name val="Times New Roman"/>
    </font>
    <font>
      <i/>
      <sz val="12"/>
      <color rgb="FF000000"/>
      <name val="Times New Roman"/>
    </font>
    <font>
      <b/>
      <sz val="16"/>
      <color rgb="FF000000"/>
      <name val="Times New Roman"/>
    </font>
    <font>
      <b/>
      <sz val="12"/>
      <color rgb="FF000000"/>
      <name val="Times New Roman"/>
    </font>
    <font>
      <sz val="12"/>
      <color rgb="FFFFFFFF"/>
      <name val="Times New Roman"/>
    </font>
    <font>
      <sz val="12"/>
      <color rgb="FF0000E0"/>
      <name val="Times New Roman"/>
    </font>
    <font>
      <b/>
      <sz val="14"/>
      <color rgb="FF000000"/>
      <name val="Times New Roman"/>
    </font>
    <font>
      <b/>
      <sz val="13"/>
      <color rgb="FF000000"/>
      <name val="Times New Roman"/>
    </font>
    <font>
      <b/>
      <sz val="12"/>
      <color rgb="FF0000E0"/>
      <name val="Times New Roman"/>
    </font>
    <font>
      <b/>
      <sz val="12"/>
      <color rgb="FFFF0000"/>
      <name val="Times New Roman"/>
    </font>
    <font>
      <sz val="12"/>
      <color rgb="FFFF0000"/>
      <name val="Times New Roman"/>
    </font>
    <font>
      <i/>
      <sz val="12"/>
      <color rgb="FF0000E0"/>
      <name val="Times New Roman"/>
    </font>
    <font>
      <sz val="14"/>
      <color rgb="FF000000"/>
      <name val="Times New Roman"/>
    </font>
    <font>
      <b/>
      <i/>
      <sz val="12"/>
      <color rgb="FF0000E0"/>
      <name val="Times New Roman"/>
    </font>
    <font>
      <b/>
      <i/>
      <sz val="12"/>
      <color rgb="FF000000"/>
      <name val="Times New Roman"/>
    </font>
    <font>
      <b/>
      <sz val="12"/>
      <color rgb="FFFF0000"/>
      <name val="Times New Roman"/>
    </font>
    <font>
      <sz val="12"/>
      <color rgb="FFFF0000"/>
      <name val="Times New Roman"/>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0">
    <xf numFmtId="0" fontId="0" fillId="0" borderId="0" xfId="0"/>
    <xf numFmtId="0" fontId="0" fillId="0" borderId="1" xfId="0" applyBorder="1"/>
    <xf numFmtId="0" fontId="1" fillId="0" borderId="1" xfId="0" applyFont="1" applyBorder="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wrapText="1"/>
    </xf>
    <xf numFmtId="0" fontId="0" fillId="0" borderId="0" xfId="0" applyAlignment="1">
      <alignment horizontal="lef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6" fillId="0" borderId="0" xfId="0" applyFont="1"/>
    <xf numFmtId="0" fontId="7" fillId="0" borderId="0" xfId="0" applyFont="1"/>
    <xf numFmtId="0" fontId="8" fillId="0" borderId="1" xfId="0" applyFont="1" applyBorder="1"/>
    <xf numFmtId="0" fontId="8" fillId="0" borderId="1" xfId="0" applyFont="1" applyBorder="1" applyAlignment="1">
      <alignment horizontal="right" vertical="center"/>
    </xf>
    <xf numFmtId="0" fontId="0" fillId="0" borderId="1" xfId="0" applyBorder="1" applyAlignment="1">
      <alignment horizontal="right" vertical="center"/>
    </xf>
    <xf numFmtId="0" fontId="5" fillId="0" borderId="1" xfId="0" applyFont="1" applyBorder="1" applyAlignment="1">
      <alignment horizontal="right" vertical="center"/>
    </xf>
    <xf numFmtId="2" fontId="9" fillId="0" borderId="1" xfId="0" applyNumberFormat="1" applyFont="1" applyBorder="1" applyAlignment="1">
      <alignment horizontal="right" vertical="center"/>
    </xf>
    <xf numFmtId="2" fontId="10" fillId="0" borderId="1" xfId="0" applyNumberFormat="1" applyFont="1" applyBorder="1" applyAlignment="1">
      <alignment horizontal="right" vertical="center"/>
    </xf>
    <xf numFmtId="0" fontId="3"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top"/>
    </xf>
    <xf numFmtId="0" fontId="0" fillId="0" borderId="1" xfId="0" applyBorder="1" applyAlignment="1">
      <alignment horizontal="center" vertical="top"/>
    </xf>
    <xf numFmtId="0" fontId="3" fillId="0" borderId="1" xfId="0" applyFont="1" applyBorder="1"/>
    <xf numFmtId="0" fontId="1" fillId="0" borderId="1" xfId="0" applyFont="1" applyBorder="1" applyAlignment="1">
      <alignment wrapText="1"/>
    </xf>
    <xf numFmtId="0" fontId="9" fillId="0" borderId="1" xfId="0" applyFont="1" applyBorder="1" applyAlignment="1">
      <alignment horizontal="right" vertical="top"/>
    </xf>
    <xf numFmtId="0" fontId="0" fillId="0" borderId="1" xfId="0" applyBorder="1" applyAlignment="1">
      <alignment horizontal="right" vertical="top"/>
    </xf>
    <xf numFmtId="0" fontId="3" fillId="0" borderId="1" xfId="0" applyFont="1" applyBorder="1" applyAlignment="1">
      <alignment horizontal="right" vertical="top"/>
    </xf>
    <xf numFmtId="0" fontId="12" fillId="0" borderId="0" xfId="0" applyFont="1"/>
    <xf numFmtId="0" fontId="0" fillId="0" borderId="1" xfId="0" applyBorder="1" applyAlignment="1">
      <alignment horizontal="left" vertical="top" wrapText="1"/>
    </xf>
    <xf numFmtId="0" fontId="0" fillId="0" borderId="1" xfId="0" applyBorder="1" applyAlignment="1">
      <alignment horizontal="center" vertical="top" wrapText="1"/>
    </xf>
    <xf numFmtId="0" fontId="5" fillId="0" borderId="1" xfId="0" applyFon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wrapText="1"/>
    </xf>
    <xf numFmtId="0" fontId="9" fillId="0" borderId="1" xfId="0" applyFont="1" applyBorder="1" applyAlignment="1">
      <alignment horizontal="right" vertical="center" wrapText="1"/>
    </xf>
    <xf numFmtId="0" fontId="10" fillId="0" borderId="1" xfId="0" applyFont="1" applyBorder="1" applyAlignment="1">
      <alignment horizontal="right" vertical="center"/>
    </xf>
    <xf numFmtId="2" fontId="9" fillId="0" borderId="1" xfId="0" applyNumberFormat="1" applyFont="1" applyBorder="1" applyAlignment="1">
      <alignment horizontal="right" vertical="center" wrapText="1"/>
    </xf>
    <xf numFmtId="0" fontId="9" fillId="0" borderId="1" xfId="0" applyFont="1" applyBorder="1" applyAlignment="1">
      <alignment horizontal="right" vertical="center"/>
    </xf>
    <xf numFmtId="0" fontId="10" fillId="0" borderId="0" xfId="0" applyFont="1"/>
    <xf numFmtId="0" fontId="3" fillId="0" borderId="1" xfId="0" applyFont="1" applyBorder="1" applyAlignment="1">
      <alignment horizontal="left" vertical="center"/>
    </xf>
    <xf numFmtId="0" fontId="10" fillId="0" borderId="1" xfId="0" applyFont="1" applyBorder="1"/>
    <xf numFmtId="0" fontId="9" fillId="0" borderId="1" xfId="0" applyFont="1" applyBorder="1"/>
    <xf numFmtId="2" fontId="3" fillId="0" borderId="1" xfId="0" applyNumberFormat="1" applyFont="1" applyBorder="1" applyAlignment="1">
      <alignment horizontal="center" vertical="center" wrapText="1"/>
    </xf>
    <xf numFmtId="0" fontId="9" fillId="0" borderId="1" xfId="0" applyFont="1" applyBorder="1" applyAlignment="1">
      <alignment wrapText="1"/>
    </xf>
    <xf numFmtId="0" fontId="5" fillId="0" borderId="1" xfId="0" applyFont="1" applyBorder="1"/>
    <xf numFmtId="2" fontId="10" fillId="0" borderId="1" xfId="0" applyNumberFormat="1" applyFont="1" applyBorder="1"/>
    <xf numFmtId="0" fontId="3"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4" fillId="0" borderId="1" xfId="0" applyFont="1" applyBorder="1"/>
    <xf numFmtId="0" fontId="10" fillId="0" borderId="1" xfId="0" applyFont="1" applyBorder="1" applyAlignment="1">
      <alignment horizontal="right" vertical="top"/>
    </xf>
    <xf numFmtId="2" fontId="10" fillId="0" borderId="1" xfId="0" applyNumberFormat="1" applyFont="1" applyBorder="1" applyAlignment="1">
      <alignment horizontal="right" vertical="top"/>
    </xf>
    <xf numFmtId="2" fontId="0" fillId="0" borderId="1" xfId="0" applyNumberFormat="1" applyBorder="1" applyAlignment="1">
      <alignment horizontal="right" vertical="center"/>
    </xf>
    <xf numFmtId="0" fontId="3" fillId="0" borderId="1" xfId="0" applyFont="1" applyBorder="1" applyAlignment="1">
      <alignment horizontal="right" vertical="center"/>
    </xf>
    <xf numFmtId="2" fontId="3" fillId="0" borderId="1" xfId="0" applyNumberFormat="1" applyFont="1" applyBorder="1" applyAlignment="1">
      <alignment horizontal="right" vertical="center"/>
    </xf>
    <xf numFmtId="2" fontId="15" fillId="0" borderId="1" xfId="0" applyNumberFormat="1" applyFont="1" applyBorder="1" applyAlignment="1">
      <alignment horizontal="right" vertical="center"/>
    </xf>
    <xf numFmtId="0" fontId="11" fillId="0" borderId="1" xfId="0" applyFont="1" applyBorder="1"/>
    <xf numFmtId="0" fontId="0" fillId="0" borderId="1" xfId="0" applyBorder="1" applyAlignment="1">
      <alignment horizontal="left" vertical="center" wrapText="1"/>
    </xf>
    <xf numFmtId="0" fontId="5" fillId="0" borderId="0" xfId="0" applyFont="1" applyAlignment="1">
      <alignment horizontal="left" vertical="top"/>
    </xf>
    <xf numFmtId="0" fontId="3" fillId="0" borderId="1" xfId="0" applyFont="1" applyBorder="1" applyAlignment="1">
      <alignment horizontal="center" vertical="top" wrapText="1"/>
    </xf>
    <xf numFmtId="0" fontId="0" fillId="0" borderId="1" xfId="0" applyBorder="1" applyAlignment="1">
      <alignment horizontal="right"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2" fontId="15" fillId="0" borderId="1" xfId="0" applyNumberFormat="1" applyFont="1" applyBorder="1" applyAlignment="1">
      <alignment horizontal="right" vertical="top" wrapText="1"/>
    </xf>
    <xf numFmtId="2" fontId="16" fillId="0" borderId="1" xfId="0" applyNumberFormat="1" applyFont="1" applyBorder="1" applyAlignment="1">
      <alignment horizontal="right" vertical="top" wrapText="1"/>
    </xf>
    <xf numFmtId="2" fontId="3"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 fillId="0" borderId="1" xfId="0" applyFont="1" applyBorder="1" applyAlignment="1">
      <alignment horizontal="left" vertical="center"/>
    </xf>
    <xf numFmtId="2" fontId="0" fillId="0" borderId="1" xfId="0" applyNumberFormat="1" applyBorder="1" applyAlignment="1">
      <alignment horizontal="center" vertical="center" wrapText="1"/>
    </xf>
    <xf numFmtId="0" fontId="0" fillId="0" borderId="1" xfId="0" applyBorder="1" applyAlignment="1">
      <alignment horizontal="right" vertical="center" wrapText="1"/>
    </xf>
    <xf numFmtId="10" fontId="0" fillId="0" borderId="1" xfId="0" applyNumberFormat="1" applyBorder="1" applyAlignment="1">
      <alignment horizontal="right" vertical="center"/>
    </xf>
    <xf numFmtId="10" fontId="0" fillId="0" borderId="1" xfId="0" applyNumberFormat="1" applyBorder="1"/>
    <xf numFmtId="0" fontId="1" fillId="0" borderId="1" xfId="0" applyFont="1" applyBorder="1"/>
    <xf numFmtId="0" fontId="5" fillId="0" borderId="0" xfId="0" applyFont="1"/>
    <xf numFmtId="0" fontId="0" fillId="0" borderId="0" xfId="0"/>
    <xf numFmtId="0" fontId="5" fillId="0" borderId="0" xfId="0" applyFont="1" applyAlignment="1">
      <alignment horizontal="left" vertical="top" wrapText="1"/>
    </xf>
    <xf numFmtId="0" fontId="3" fillId="0" borderId="1"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wrapText="1"/>
    </xf>
    <xf numFmtId="0" fontId="7" fillId="0" borderId="0" xfId="0" applyFont="1"/>
    <xf numFmtId="0" fontId="3" fillId="0" borderId="1" xfId="0" applyFont="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right" vertical="top"/>
    </xf>
    <xf numFmtId="0" fontId="0" fillId="0" borderId="1" xfId="0" applyBorder="1" applyAlignment="1">
      <alignment horizontal="right" vertical="top"/>
    </xf>
    <xf numFmtId="0" fontId="0" fillId="0" borderId="1" xfId="0" applyBorder="1"/>
    <xf numFmtId="0" fontId="8"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xf numFmtId="0" fontId="3" fillId="0" borderId="0" xfId="0" applyFont="1"/>
    <xf numFmtId="0" fontId="0" fillId="0" borderId="1" xfId="0" applyBorder="1" applyAlignment="1">
      <alignment horizontal="left" vertical="top"/>
    </xf>
    <xf numFmtId="0" fontId="8" fillId="0" borderId="0" xfId="0" applyFont="1"/>
    <xf numFmtId="0" fontId="5" fillId="0" borderId="0" xfId="0" applyFont="1" applyAlignment="1">
      <alignment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13" fillId="0" borderId="0" xfId="0" applyFont="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wrapText="1"/>
    </xf>
    <xf numFmtId="0" fontId="0" fillId="0" borderId="1" xfId="0" applyBorder="1" applyAlignment="1">
      <alignment horizontal="center" vertical="center" wrapText="1"/>
    </xf>
    <xf numFmtId="0" fontId="3" fillId="0" borderId="1" xfId="0" applyFont="1" applyBorder="1" applyAlignment="1">
      <alignment wrapText="1"/>
    </xf>
    <xf numFmtId="0" fontId="13" fillId="0" borderId="0" xfId="0" applyFont="1" applyAlignment="1">
      <alignment horizontal="left" vertical="top"/>
    </xf>
    <xf numFmtId="0" fontId="11" fillId="0" borderId="0" xfId="0" applyFont="1" applyAlignment="1">
      <alignment horizontal="left" vertical="top"/>
    </xf>
    <xf numFmtId="0" fontId="3" fillId="0" borderId="1" xfId="0" applyFont="1" applyBorder="1"/>
    <xf numFmtId="0" fontId="3" fillId="0" borderId="1" xfId="0" applyFont="1" applyBorder="1" applyAlignment="1">
      <alignment horizontal="left" vertical="center"/>
    </xf>
    <xf numFmtId="0" fontId="10" fillId="0" borderId="1" xfId="0" applyFont="1" applyBorder="1" applyAlignment="1">
      <alignment horizontal="right" vertical="top"/>
    </xf>
    <xf numFmtId="2" fontId="10" fillId="0" borderId="1" xfId="0" applyNumberFormat="1" applyFont="1" applyBorder="1" applyAlignment="1">
      <alignment horizontal="right" vertical="top"/>
    </xf>
    <xf numFmtId="2" fontId="10" fillId="0" borderId="1" xfId="0" applyNumberFormat="1" applyFont="1" applyBorder="1"/>
    <xf numFmtId="0" fontId="0" fillId="0" borderId="0" xfId="0" applyAlignment="1">
      <alignment wrapText="1"/>
    </xf>
    <xf numFmtId="0" fontId="3" fillId="0" borderId="1" xfId="0" applyFont="1" applyBorder="1" applyAlignment="1">
      <alignment horizontal="right" vertical="center" wrapText="1"/>
    </xf>
    <xf numFmtId="0" fontId="0" fillId="0" borderId="1" xfId="0" applyBorder="1" applyAlignment="1">
      <alignment horizontal="right" vertical="center"/>
    </xf>
    <xf numFmtId="0" fontId="13"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1" fillId="0" borderId="0" xfId="0" applyFont="1" applyAlignment="1">
      <alignment horizontal="left" vertical="top" wrapText="1"/>
    </xf>
    <xf numFmtId="0" fontId="13" fillId="0" borderId="0" xfId="0" applyFont="1"/>
    <xf numFmtId="0" fontId="11" fillId="0" borderId="0" xfId="0" applyFont="1"/>
    <xf numFmtId="0" fontId="8" fillId="0" borderId="0" xfId="0" applyFont="1" applyAlignment="1">
      <alignment wrapText="1"/>
    </xf>
    <xf numFmtId="0" fontId="0" fillId="0" borderId="1" xfId="0" applyBorder="1" applyAlignment="1">
      <alignment horizontal="left" vertical="top" wrapText="1"/>
    </xf>
    <xf numFmtId="2" fontId="0" fillId="0" borderId="1" xfId="0" applyNumberFormat="1" applyBorder="1" applyAlignment="1">
      <alignment horizontal="right" vertical="top"/>
    </xf>
    <xf numFmtId="2" fontId="0" fillId="0" borderId="1" xfId="0" applyNumberFormat="1" applyBorder="1"/>
    <xf numFmtId="0" fontId="8" fillId="0" borderId="1" xfId="0" applyFont="1" applyBorder="1" applyAlignment="1">
      <alignment horizontal="left" vertical="top" wrapText="1"/>
    </xf>
    <xf numFmtId="0" fontId="0" fillId="0" borderId="1" xfId="0" applyBorder="1" applyAlignment="1">
      <alignment horizontal="left"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2"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483"/>
  <sheetViews>
    <sheetView workbookViewId="0"/>
  </sheetViews>
  <sheetFormatPr defaultRowHeight="15.75" x14ac:dyDescent="0.25"/>
  <cols>
    <col min="1" max="1" width="2.625" customWidth="1"/>
    <col min="2" max="3" width="5" customWidth="1"/>
    <col min="4" max="4" width="30" customWidth="1"/>
  </cols>
  <sheetData>
    <row r="3" spans="2:4" x14ac:dyDescent="0.25">
      <c r="B3" t="s">
        <v>0</v>
      </c>
    </row>
    <row r="4" spans="2:4" x14ac:dyDescent="0.25">
      <c r="C4">
        <v>1</v>
      </c>
      <c r="D4" t="s">
        <v>1</v>
      </c>
    </row>
    <row r="5" spans="2:4" x14ac:dyDescent="0.25">
      <c r="C5">
        <v>2</v>
      </c>
      <c r="D5" t="s">
        <v>2</v>
      </c>
    </row>
    <row r="6" spans="2:4" x14ac:dyDescent="0.25">
      <c r="C6">
        <v>3</v>
      </c>
      <c r="D6" t="s">
        <v>3</v>
      </c>
    </row>
    <row r="7" spans="2:4" x14ac:dyDescent="0.25">
      <c r="C7">
        <v>4</v>
      </c>
      <c r="D7" t="s">
        <v>4</v>
      </c>
    </row>
    <row r="8" spans="2:4" x14ac:dyDescent="0.25">
      <c r="C8">
        <v>5</v>
      </c>
      <c r="D8" t="s">
        <v>5</v>
      </c>
    </row>
    <row r="9" spans="2:4" x14ac:dyDescent="0.25">
      <c r="C9">
        <v>6</v>
      </c>
      <c r="D9" t="s">
        <v>6</v>
      </c>
    </row>
    <row r="10" spans="2:4" x14ac:dyDescent="0.25">
      <c r="C10">
        <v>7</v>
      </c>
      <c r="D10" t="s">
        <v>7</v>
      </c>
    </row>
    <row r="11" spans="2:4" x14ac:dyDescent="0.25">
      <c r="C11">
        <v>8</v>
      </c>
      <c r="D11" t="s">
        <v>8</v>
      </c>
    </row>
    <row r="12" spans="2:4" x14ac:dyDescent="0.25">
      <c r="C12">
        <v>9</v>
      </c>
      <c r="D12" t="s">
        <v>9</v>
      </c>
    </row>
    <row r="13" spans="2:4" x14ac:dyDescent="0.25">
      <c r="C13">
        <v>10</v>
      </c>
      <c r="D13" t="s">
        <v>10</v>
      </c>
    </row>
    <row r="14" spans="2:4" x14ac:dyDescent="0.25">
      <c r="C14">
        <v>11</v>
      </c>
      <c r="D14" t="s">
        <v>11</v>
      </c>
    </row>
    <row r="15" spans="2:4" x14ac:dyDescent="0.25">
      <c r="C15">
        <v>12</v>
      </c>
      <c r="D15" t="s">
        <v>12</v>
      </c>
    </row>
    <row r="16" spans="2:4" x14ac:dyDescent="0.25">
      <c r="C16">
        <v>13</v>
      </c>
      <c r="D16" t="s">
        <v>13</v>
      </c>
    </row>
    <row r="17" spans="2:4" x14ac:dyDescent="0.25">
      <c r="C17">
        <v>14</v>
      </c>
      <c r="D17" t="s">
        <v>14</v>
      </c>
    </row>
    <row r="18" spans="2:4" x14ac:dyDescent="0.25">
      <c r="C18">
        <v>15</v>
      </c>
      <c r="D18" t="s">
        <v>15</v>
      </c>
    </row>
    <row r="19" spans="2:4" x14ac:dyDescent="0.25">
      <c r="C19">
        <v>16</v>
      </c>
      <c r="D19" t="s">
        <v>16</v>
      </c>
    </row>
    <row r="20" spans="2:4" x14ac:dyDescent="0.25">
      <c r="C20">
        <v>17</v>
      </c>
      <c r="D20" t="s">
        <v>17</v>
      </c>
    </row>
    <row r="21" spans="2:4" x14ac:dyDescent="0.25">
      <c r="C21">
        <v>18</v>
      </c>
      <c r="D21" t="s">
        <v>18</v>
      </c>
    </row>
    <row r="22" spans="2:4" x14ac:dyDescent="0.25">
      <c r="C22">
        <v>19</v>
      </c>
      <c r="D22" t="s">
        <v>19</v>
      </c>
    </row>
    <row r="23" spans="2:4" x14ac:dyDescent="0.25">
      <c r="C23">
        <v>20</v>
      </c>
      <c r="D23" t="s">
        <v>20</v>
      </c>
    </row>
    <row r="24" spans="2:4" x14ac:dyDescent="0.25">
      <c r="C24">
        <v>21</v>
      </c>
      <c r="D24" t="s">
        <v>21</v>
      </c>
    </row>
    <row r="26" spans="2:4" x14ac:dyDescent="0.25">
      <c r="B26" t="s">
        <v>22</v>
      </c>
    </row>
    <row r="27" spans="2:4" x14ac:dyDescent="0.25">
      <c r="C27">
        <v>1</v>
      </c>
      <c r="D27" t="s">
        <v>23</v>
      </c>
    </row>
    <row r="28" spans="2:4" x14ac:dyDescent="0.25">
      <c r="C28">
        <v>2</v>
      </c>
      <c r="D28" t="s">
        <v>24</v>
      </c>
    </row>
    <row r="29" spans="2:4" x14ac:dyDescent="0.25">
      <c r="C29">
        <v>3</v>
      </c>
      <c r="D29" t="s">
        <v>25</v>
      </c>
    </row>
    <row r="30" spans="2:4" x14ac:dyDescent="0.25">
      <c r="C30">
        <v>4</v>
      </c>
      <c r="D30" t="s">
        <v>26</v>
      </c>
    </row>
    <row r="32" spans="2:4" x14ac:dyDescent="0.25">
      <c r="B32" t="s">
        <v>27</v>
      </c>
    </row>
    <row r="33" spans="2:4" x14ac:dyDescent="0.25">
      <c r="C33">
        <v>1</v>
      </c>
      <c r="D33" t="s">
        <v>28</v>
      </c>
    </row>
    <row r="34" spans="2:4" x14ac:dyDescent="0.25">
      <c r="C34">
        <v>2</v>
      </c>
      <c r="D34" t="s">
        <v>29</v>
      </c>
    </row>
    <row r="35" spans="2:4" x14ac:dyDescent="0.25">
      <c r="C35">
        <v>999</v>
      </c>
      <c r="D35" t="s">
        <v>30</v>
      </c>
    </row>
    <row r="37" spans="2:4" x14ac:dyDescent="0.25">
      <c r="B37" t="s">
        <v>31</v>
      </c>
    </row>
    <row r="38" spans="2:4" x14ac:dyDescent="0.25">
      <c r="C38">
        <v>1</v>
      </c>
      <c r="D38" t="s">
        <v>32</v>
      </c>
    </row>
    <row r="39" spans="2:4" x14ac:dyDescent="0.25">
      <c r="C39">
        <v>2</v>
      </c>
      <c r="D39" t="s">
        <v>33</v>
      </c>
    </row>
    <row r="40" spans="2:4" x14ac:dyDescent="0.25">
      <c r="C40">
        <v>3</v>
      </c>
      <c r="D40" t="s">
        <v>34</v>
      </c>
    </row>
    <row r="41" spans="2:4" x14ac:dyDescent="0.25">
      <c r="C41">
        <v>4</v>
      </c>
      <c r="D41" t="s">
        <v>35</v>
      </c>
    </row>
    <row r="42" spans="2:4" x14ac:dyDescent="0.25">
      <c r="C42">
        <v>5</v>
      </c>
      <c r="D42" t="s">
        <v>36</v>
      </c>
    </row>
    <row r="43" spans="2:4" x14ac:dyDescent="0.25">
      <c r="C43">
        <v>6</v>
      </c>
      <c r="D43" t="s">
        <v>37</v>
      </c>
    </row>
    <row r="44" spans="2:4" x14ac:dyDescent="0.25">
      <c r="C44">
        <v>999</v>
      </c>
      <c r="D44" t="s">
        <v>38</v>
      </c>
    </row>
    <row r="46" spans="2:4" x14ac:dyDescent="0.25">
      <c r="B46" t="s">
        <v>39</v>
      </c>
    </row>
    <row r="47" spans="2:4" x14ac:dyDescent="0.25">
      <c r="C47">
        <v>1</v>
      </c>
      <c r="D47" t="s">
        <v>40</v>
      </c>
    </row>
    <row r="48" spans="2:4" x14ac:dyDescent="0.25">
      <c r="C48">
        <v>999</v>
      </c>
      <c r="D48" t="s">
        <v>41</v>
      </c>
    </row>
    <row r="50" spans="2:4" x14ac:dyDescent="0.25">
      <c r="B50" t="s">
        <v>42</v>
      </c>
    </row>
    <row r="51" spans="2:4" x14ac:dyDescent="0.25">
      <c r="C51">
        <v>1</v>
      </c>
      <c r="D51" t="s">
        <v>43</v>
      </c>
    </row>
    <row r="52" spans="2:4" x14ac:dyDescent="0.25">
      <c r="C52">
        <v>999</v>
      </c>
      <c r="D52" t="s">
        <v>41</v>
      </c>
    </row>
    <row r="54" spans="2:4" x14ac:dyDescent="0.25">
      <c r="B54" t="s">
        <v>44</v>
      </c>
    </row>
    <row r="55" spans="2:4" x14ac:dyDescent="0.25">
      <c r="C55">
        <v>1</v>
      </c>
      <c r="D55" t="s">
        <v>45</v>
      </c>
    </row>
    <row r="56" spans="2:4" x14ac:dyDescent="0.25">
      <c r="C56">
        <v>2</v>
      </c>
      <c r="D56" t="s">
        <v>46</v>
      </c>
    </row>
    <row r="57" spans="2:4" x14ac:dyDescent="0.25">
      <c r="C57">
        <v>3</v>
      </c>
      <c r="D57" t="s">
        <v>47</v>
      </c>
    </row>
    <row r="58" spans="2:4" x14ac:dyDescent="0.25">
      <c r="C58">
        <v>999</v>
      </c>
      <c r="D58" t="s">
        <v>48</v>
      </c>
    </row>
    <row r="60" spans="2:4" x14ac:dyDescent="0.25">
      <c r="B60" t="s">
        <v>49</v>
      </c>
    </row>
    <row r="61" spans="2:4" x14ac:dyDescent="0.25">
      <c r="C61">
        <v>1</v>
      </c>
      <c r="D61" t="s">
        <v>50</v>
      </c>
    </row>
    <row r="62" spans="2:4" x14ac:dyDescent="0.25">
      <c r="C62">
        <v>2</v>
      </c>
      <c r="D62" t="s">
        <v>51</v>
      </c>
    </row>
    <row r="63" spans="2:4" x14ac:dyDescent="0.25">
      <c r="C63">
        <v>999</v>
      </c>
      <c r="D63" t="s">
        <v>30</v>
      </c>
    </row>
    <row r="65" spans="2:4" x14ac:dyDescent="0.25">
      <c r="B65" t="s">
        <v>52</v>
      </c>
    </row>
    <row r="66" spans="2:4" x14ac:dyDescent="0.25">
      <c r="C66">
        <v>1</v>
      </c>
      <c r="D66" t="s">
        <v>53</v>
      </c>
    </row>
    <row r="67" spans="2:4" x14ac:dyDescent="0.25">
      <c r="C67">
        <v>2</v>
      </c>
      <c r="D67" t="s">
        <v>54</v>
      </c>
    </row>
    <row r="68" spans="2:4" x14ac:dyDescent="0.25">
      <c r="C68">
        <v>999</v>
      </c>
      <c r="D68" t="s">
        <v>30</v>
      </c>
    </row>
    <row r="70" spans="2:4" x14ac:dyDescent="0.25">
      <c r="B70" t="s">
        <v>55</v>
      </c>
    </row>
    <row r="71" spans="2:4" x14ac:dyDescent="0.25">
      <c r="C71">
        <v>1</v>
      </c>
      <c r="D71" t="s">
        <v>56</v>
      </c>
    </row>
    <row r="72" spans="2:4" x14ac:dyDescent="0.25">
      <c r="C72">
        <v>2</v>
      </c>
      <c r="D72" t="s">
        <v>57</v>
      </c>
    </row>
    <row r="73" spans="2:4" x14ac:dyDescent="0.25">
      <c r="C73">
        <v>999</v>
      </c>
      <c r="D73" t="s">
        <v>30</v>
      </c>
    </row>
    <row r="75" spans="2:4" x14ac:dyDescent="0.25">
      <c r="B75" t="s">
        <v>58</v>
      </c>
    </row>
    <row r="76" spans="2:4" x14ac:dyDescent="0.25">
      <c r="C76">
        <v>1</v>
      </c>
      <c r="D76" t="s">
        <v>59</v>
      </c>
    </row>
    <row r="77" spans="2:4" x14ac:dyDescent="0.25">
      <c r="C77">
        <v>2</v>
      </c>
      <c r="D77" t="s">
        <v>57</v>
      </c>
    </row>
    <row r="78" spans="2:4" x14ac:dyDescent="0.25">
      <c r="C78">
        <v>999</v>
      </c>
      <c r="D78" t="s">
        <v>30</v>
      </c>
    </row>
    <row r="80" spans="2:4" x14ac:dyDescent="0.25">
      <c r="B80" t="s">
        <v>60</v>
      </c>
    </row>
    <row r="81" spans="2:4" x14ac:dyDescent="0.25">
      <c r="C81">
        <v>1</v>
      </c>
      <c r="D81" t="s">
        <v>61</v>
      </c>
    </row>
    <row r="82" spans="2:4" x14ac:dyDescent="0.25">
      <c r="C82">
        <v>2</v>
      </c>
      <c r="D82" t="s">
        <v>62</v>
      </c>
    </row>
    <row r="83" spans="2:4" x14ac:dyDescent="0.25">
      <c r="C83">
        <v>999</v>
      </c>
      <c r="D83" t="s">
        <v>30</v>
      </c>
    </row>
    <row r="85" spans="2:4" x14ac:dyDescent="0.25">
      <c r="B85" t="s">
        <v>63</v>
      </c>
    </row>
    <row r="86" spans="2:4" x14ac:dyDescent="0.25">
      <c r="C86">
        <v>1</v>
      </c>
      <c r="D86" t="s">
        <v>64</v>
      </c>
    </row>
    <row r="87" spans="2:4" x14ac:dyDescent="0.25">
      <c r="C87">
        <v>2</v>
      </c>
      <c r="D87" t="s">
        <v>65</v>
      </c>
    </row>
    <row r="88" spans="2:4" x14ac:dyDescent="0.25">
      <c r="C88">
        <v>3</v>
      </c>
      <c r="D88" t="s">
        <v>66</v>
      </c>
    </row>
    <row r="89" spans="2:4" x14ac:dyDescent="0.25">
      <c r="C89">
        <v>4</v>
      </c>
      <c r="D89" t="s">
        <v>67</v>
      </c>
    </row>
    <row r="90" spans="2:4" x14ac:dyDescent="0.25">
      <c r="C90">
        <v>5</v>
      </c>
      <c r="D90" t="s">
        <v>68</v>
      </c>
    </row>
    <row r="91" spans="2:4" x14ac:dyDescent="0.25">
      <c r="C91">
        <v>999</v>
      </c>
      <c r="D91" t="s">
        <v>69</v>
      </c>
    </row>
    <row r="93" spans="2:4" x14ac:dyDescent="0.25">
      <c r="B93" t="s">
        <v>70</v>
      </c>
    </row>
    <row r="94" spans="2:4" x14ac:dyDescent="0.25">
      <c r="C94">
        <v>1</v>
      </c>
      <c r="D94" t="s">
        <v>71</v>
      </c>
    </row>
    <row r="95" spans="2:4" x14ac:dyDescent="0.25">
      <c r="C95">
        <v>2</v>
      </c>
      <c r="D95" t="s">
        <v>72</v>
      </c>
    </row>
    <row r="96" spans="2:4" x14ac:dyDescent="0.25">
      <c r="C96">
        <v>3</v>
      </c>
      <c r="D96" t="s">
        <v>73</v>
      </c>
    </row>
    <row r="97" spans="2:4" x14ac:dyDescent="0.25">
      <c r="C97">
        <v>4</v>
      </c>
      <c r="D97" t="s">
        <v>74</v>
      </c>
    </row>
    <row r="98" spans="2:4" x14ac:dyDescent="0.25">
      <c r="C98">
        <v>999</v>
      </c>
      <c r="D98" t="s">
        <v>75</v>
      </c>
    </row>
    <row r="100" spans="2:4" x14ac:dyDescent="0.25">
      <c r="B100" t="s">
        <v>76</v>
      </c>
    </row>
    <row r="101" spans="2:4" x14ac:dyDescent="0.25">
      <c r="C101">
        <v>1</v>
      </c>
      <c r="D101" t="s">
        <v>77</v>
      </c>
    </row>
    <row r="102" spans="2:4" x14ac:dyDescent="0.25">
      <c r="C102">
        <v>2</v>
      </c>
      <c r="D102" t="s">
        <v>78</v>
      </c>
    </row>
    <row r="103" spans="2:4" x14ac:dyDescent="0.25">
      <c r="C103">
        <v>999</v>
      </c>
      <c r="D103" t="s">
        <v>79</v>
      </c>
    </row>
    <row r="105" spans="2:4" x14ac:dyDescent="0.25">
      <c r="B105" t="s">
        <v>80</v>
      </c>
    </row>
    <row r="106" spans="2:4" x14ac:dyDescent="0.25">
      <c r="C106">
        <v>1</v>
      </c>
      <c r="D106" t="s">
        <v>81</v>
      </c>
    </row>
    <row r="107" spans="2:4" x14ac:dyDescent="0.25">
      <c r="C107">
        <v>2</v>
      </c>
      <c r="D107" t="s">
        <v>82</v>
      </c>
    </row>
    <row r="109" spans="2:4" x14ac:dyDescent="0.25">
      <c r="B109" t="s">
        <v>83</v>
      </c>
    </row>
    <row r="110" spans="2:4" x14ac:dyDescent="0.25">
      <c r="C110">
        <v>1</v>
      </c>
      <c r="D110" t="s">
        <v>84</v>
      </c>
    </row>
    <row r="111" spans="2:4" x14ac:dyDescent="0.25">
      <c r="C111">
        <v>2</v>
      </c>
      <c r="D111" t="s">
        <v>85</v>
      </c>
    </row>
    <row r="112" spans="2:4" x14ac:dyDescent="0.25">
      <c r="C112">
        <v>999</v>
      </c>
      <c r="D112" t="s">
        <v>79</v>
      </c>
    </row>
    <row r="114" spans="2:4" x14ac:dyDescent="0.25">
      <c r="B114" t="s">
        <v>86</v>
      </c>
    </row>
    <row r="115" spans="2:4" x14ac:dyDescent="0.25">
      <c r="C115">
        <v>1</v>
      </c>
      <c r="D115" t="s">
        <v>87</v>
      </c>
    </row>
    <row r="116" spans="2:4" x14ac:dyDescent="0.25">
      <c r="C116">
        <v>2</v>
      </c>
      <c r="D116" t="s">
        <v>88</v>
      </c>
    </row>
    <row r="117" spans="2:4" x14ac:dyDescent="0.25">
      <c r="C117">
        <v>999</v>
      </c>
      <c r="D117" t="s">
        <v>79</v>
      </c>
    </row>
    <row r="119" spans="2:4" x14ac:dyDescent="0.25">
      <c r="B119" t="s">
        <v>89</v>
      </c>
    </row>
    <row r="120" spans="2:4" x14ac:dyDescent="0.25">
      <c r="C120">
        <v>1</v>
      </c>
      <c r="D120" t="s">
        <v>90</v>
      </c>
    </row>
    <row r="121" spans="2:4" x14ac:dyDescent="0.25">
      <c r="C121">
        <v>2</v>
      </c>
      <c r="D121" t="s">
        <v>91</v>
      </c>
    </row>
    <row r="122" spans="2:4" x14ac:dyDescent="0.25">
      <c r="C122">
        <v>2</v>
      </c>
      <c r="D122" t="s">
        <v>92</v>
      </c>
    </row>
    <row r="123" spans="2:4" x14ac:dyDescent="0.25">
      <c r="C123">
        <v>2</v>
      </c>
      <c r="D123" t="s">
        <v>93</v>
      </c>
    </row>
    <row r="124" spans="2:4" x14ac:dyDescent="0.25">
      <c r="C124">
        <v>2</v>
      </c>
      <c r="D124" t="s">
        <v>94</v>
      </c>
    </row>
    <row r="125" spans="2:4" x14ac:dyDescent="0.25">
      <c r="C125">
        <v>2</v>
      </c>
      <c r="D125" t="s">
        <v>95</v>
      </c>
    </row>
    <row r="126" spans="2:4" x14ac:dyDescent="0.25">
      <c r="C126">
        <v>2</v>
      </c>
      <c r="D126" t="s">
        <v>96</v>
      </c>
    </row>
    <row r="127" spans="2:4" x14ac:dyDescent="0.25">
      <c r="C127">
        <v>2</v>
      </c>
      <c r="D127" t="s">
        <v>97</v>
      </c>
    </row>
    <row r="129" spans="2:4" x14ac:dyDescent="0.25">
      <c r="B129" t="s">
        <v>98</v>
      </c>
    </row>
    <row r="130" spans="2:4" x14ac:dyDescent="0.25">
      <c r="C130">
        <v>1</v>
      </c>
      <c r="D130" t="s">
        <v>99</v>
      </c>
    </row>
    <row r="131" spans="2:4" x14ac:dyDescent="0.25">
      <c r="C131">
        <v>2</v>
      </c>
      <c r="D131" t="s">
        <v>100</v>
      </c>
    </row>
    <row r="132" spans="2:4" x14ac:dyDescent="0.25">
      <c r="C132">
        <v>3</v>
      </c>
      <c r="D132" t="s">
        <v>101</v>
      </c>
    </row>
    <row r="133" spans="2:4" x14ac:dyDescent="0.25">
      <c r="C133">
        <v>4</v>
      </c>
      <c r="D133" t="s">
        <v>102</v>
      </c>
    </row>
    <row r="134" spans="2:4" x14ac:dyDescent="0.25">
      <c r="C134">
        <v>5</v>
      </c>
      <c r="D134" t="s">
        <v>103</v>
      </c>
    </row>
    <row r="135" spans="2:4" x14ac:dyDescent="0.25">
      <c r="C135">
        <v>6</v>
      </c>
      <c r="D135" t="s">
        <v>104</v>
      </c>
    </row>
    <row r="136" spans="2:4" x14ac:dyDescent="0.25">
      <c r="C136">
        <v>6</v>
      </c>
      <c r="D136" t="s">
        <v>105</v>
      </c>
    </row>
    <row r="138" spans="2:4" x14ac:dyDescent="0.25">
      <c r="B138" t="s">
        <v>106</v>
      </c>
    </row>
    <row r="139" spans="2:4" x14ac:dyDescent="0.25">
      <c r="C139">
        <v>1</v>
      </c>
      <c r="D139" t="s">
        <v>107</v>
      </c>
    </row>
    <row r="140" spans="2:4" x14ac:dyDescent="0.25">
      <c r="C140">
        <v>1</v>
      </c>
      <c r="D140" t="s">
        <v>108</v>
      </c>
    </row>
    <row r="141" spans="2:4" x14ac:dyDescent="0.25">
      <c r="C141">
        <v>1</v>
      </c>
      <c r="D141" t="s">
        <v>109</v>
      </c>
    </row>
    <row r="142" spans="2:4" x14ac:dyDescent="0.25">
      <c r="C142">
        <v>1</v>
      </c>
      <c r="D142" t="s">
        <v>110</v>
      </c>
    </row>
    <row r="143" spans="2:4" x14ac:dyDescent="0.25">
      <c r="C143">
        <v>1</v>
      </c>
      <c r="D143" t="s">
        <v>111</v>
      </c>
    </row>
    <row r="145" spans="2:4" x14ac:dyDescent="0.25">
      <c r="B145" t="s">
        <v>112</v>
      </c>
    </row>
    <row r="146" spans="2:4" x14ac:dyDescent="0.25">
      <c r="C146">
        <v>1</v>
      </c>
      <c r="D146" t="s">
        <v>113</v>
      </c>
    </row>
    <row r="148" spans="2:4" x14ac:dyDescent="0.25">
      <c r="B148" t="s">
        <v>114</v>
      </c>
    </row>
    <row r="149" spans="2:4" x14ac:dyDescent="0.25">
      <c r="C149">
        <v>1</v>
      </c>
      <c r="D149" t="s">
        <v>115</v>
      </c>
    </row>
    <row r="150" spans="2:4" x14ac:dyDescent="0.25">
      <c r="C150">
        <v>1</v>
      </c>
      <c r="D150" t="s">
        <v>116</v>
      </c>
    </row>
    <row r="151" spans="2:4" x14ac:dyDescent="0.25">
      <c r="C151">
        <v>2</v>
      </c>
      <c r="D151" t="s">
        <v>117</v>
      </c>
    </row>
    <row r="152" spans="2:4" x14ac:dyDescent="0.25">
      <c r="C152">
        <v>3</v>
      </c>
      <c r="D152" t="s">
        <v>118</v>
      </c>
    </row>
    <row r="154" spans="2:4" x14ac:dyDescent="0.25">
      <c r="B154" t="s">
        <v>119</v>
      </c>
    </row>
    <row r="155" spans="2:4" x14ac:dyDescent="0.25">
      <c r="C155">
        <v>1</v>
      </c>
      <c r="D155" t="s">
        <v>120</v>
      </c>
    </row>
    <row r="156" spans="2:4" x14ac:dyDescent="0.25">
      <c r="C156">
        <v>1</v>
      </c>
      <c r="D156" t="s">
        <v>121</v>
      </c>
    </row>
    <row r="157" spans="2:4" x14ac:dyDescent="0.25">
      <c r="C157">
        <v>2</v>
      </c>
      <c r="D157" t="s">
        <v>122</v>
      </c>
    </row>
    <row r="159" spans="2:4" x14ac:dyDescent="0.25">
      <c r="B159" t="s">
        <v>123</v>
      </c>
    </row>
    <row r="160" spans="2:4" x14ac:dyDescent="0.25">
      <c r="C160">
        <v>1</v>
      </c>
      <c r="D160" t="s">
        <v>124</v>
      </c>
    </row>
    <row r="161" spans="2:4" x14ac:dyDescent="0.25">
      <c r="C161">
        <v>1</v>
      </c>
      <c r="D161" t="s">
        <v>125</v>
      </c>
    </row>
    <row r="162" spans="2:4" x14ac:dyDescent="0.25">
      <c r="C162">
        <v>1</v>
      </c>
      <c r="D162" t="s">
        <v>126</v>
      </c>
    </row>
    <row r="164" spans="2:4" x14ac:dyDescent="0.25">
      <c r="B164" t="s">
        <v>127</v>
      </c>
    </row>
    <row r="165" spans="2:4" x14ac:dyDescent="0.25">
      <c r="C165">
        <v>1</v>
      </c>
      <c r="D165" t="s">
        <v>128</v>
      </c>
    </row>
    <row r="166" spans="2:4" x14ac:dyDescent="0.25">
      <c r="C166">
        <v>1</v>
      </c>
      <c r="D166" t="s">
        <v>129</v>
      </c>
    </row>
    <row r="167" spans="2:4" x14ac:dyDescent="0.25">
      <c r="C167">
        <v>1</v>
      </c>
      <c r="D167" t="s">
        <v>130</v>
      </c>
    </row>
    <row r="169" spans="2:4" x14ac:dyDescent="0.25">
      <c r="B169" t="s">
        <v>131</v>
      </c>
    </row>
    <row r="170" spans="2:4" x14ac:dyDescent="0.25">
      <c r="C170">
        <v>1</v>
      </c>
      <c r="D170" t="s">
        <v>132</v>
      </c>
    </row>
    <row r="171" spans="2:4" x14ac:dyDescent="0.25">
      <c r="C171">
        <v>1</v>
      </c>
      <c r="D171" t="s">
        <v>133</v>
      </c>
    </row>
    <row r="173" spans="2:4" x14ac:dyDescent="0.25">
      <c r="B173" t="s">
        <v>134</v>
      </c>
    </row>
    <row r="174" spans="2:4" x14ac:dyDescent="0.25">
      <c r="C174">
        <v>1</v>
      </c>
      <c r="D174" t="s">
        <v>135</v>
      </c>
    </row>
    <row r="175" spans="2:4" x14ac:dyDescent="0.25">
      <c r="C175">
        <v>1</v>
      </c>
      <c r="D175" t="s">
        <v>136</v>
      </c>
    </row>
    <row r="176" spans="2:4" x14ac:dyDescent="0.25">
      <c r="C176">
        <v>1</v>
      </c>
      <c r="D176" t="s">
        <v>137</v>
      </c>
    </row>
    <row r="177" spans="2:4" x14ac:dyDescent="0.25">
      <c r="C177">
        <v>2</v>
      </c>
      <c r="D177" t="s">
        <v>138</v>
      </c>
    </row>
    <row r="179" spans="2:4" x14ac:dyDescent="0.25">
      <c r="B179" t="s">
        <v>139</v>
      </c>
    </row>
    <row r="180" spans="2:4" x14ac:dyDescent="0.25">
      <c r="C180">
        <v>1</v>
      </c>
      <c r="D180" t="s">
        <v>140</v>
      </c>
    </row>
    <row r="181" spans="2:4" x14ac:dyDescent="0.25">
      <c r="C181">
        <v>1</v>
      </c>
      <c r="D181" t="s">
        <v>141</v>
      </c>
    </row>
    <row r="182" spans="2:4" x14ac:dyDescent="0.25">
      <c r="C182">
        <v>1</v>
      </c>
      <c r="D182" t="s">
        <v>142</v>
      </c>
    </row>
    <row r="183" spans="2:4" x14ac:dyDescent="0.25">
      <c r="C183">
        <v>1</v>
      </c>
      <c r="D183" t="s">
        <v>143</v>
      </c>
    </row>
    <row r="184" spans="2:4" x14ac:dyDescent="0.25">
      <c r="C184">
        <v>1</v>
      </c>
      <c r="D184" t="s">
        <v>144</v>
      </c>
    </row>
    <row r="185" spans="2:4" x14ac:dyDescent="0.25">
      <c r="C185">
        <v>2</v>
      </c>
      <c r="D185" t="s">
        <v>145</v>
      </c>
    </row>
    <row r="186" spans="2:4" x14ac:dyDescent="0.25">
      <c r="C186">
        <v>3</v>
      </c>
      <c r="D186" t="s">
        <v>146</v>
      </c>
    </row>
    <row r="187" spans="2:4" x14ac:dyDescent="0.25">
      <c r="C187">
        <v>4</v>
      </c>
      <c r="D187" t="s">
        <v>147</v>
      </c>
    </row>
    <row r="188" spans="2:4" x14ac:dyDescent="0.25">
      <c r="C188">
        <v>5</v>
      </c>
      <c r="D188" t="s">
        <v>147</v>
      </c>
    </row>
    <row r="190" spans="2:4" x14ac:dyDescent="0.25">
      <c r="B190" t="s">
        <v>148</v>
      </c>
    </row>
    <row r="191" spans="2:4" x14ac:dyDescent="0.25">
      <c r="C191">
        <v>1</v>
      </c>
      <c r="D191" t="s">
        <v>149</v>
      </c>
    </row>
    <row r="192" spans="2:4" x14ac:dyDescent="0.25">
      <c r="C192">
        <v>2</v>
      </c>
      <c r="D192" t="s">
        <v>149</v>
      </c>
    </row>
    <row r="193" spans="2:4" x14ac:dyDescent="0.25">
      <c r="C193">
        <v>3</v>
      </c>
      <c r="D193" t="s">
        <v>150</v>
      </c>
    </row>
    <row r="194" spans="2:4" x14ac:dyDescent="0.25">
      <c r="C194">
        <v>4</v>
      </c>
      <c r="D194" t="s">
        <v>151</v>
      </c>
    </row>
    <row r="196" spans="2:4" x14ac:dyDescent="0.25">
      <c r="B196" t="s">
        <v>152</v>
      </c>
    </row>
    <row r="197" spans="2:4" x14ac:dyDescent="0.25">
      <c r="C197">
        <v>1</v>
      </c>
      <c r="D197" t="s">
        <v>153</v>
      </c>
    </row>
    <row r="198" spans="2:4" x14ac:dyDescent="0.25">
      <c r="C198">
        <v>2</v>
      </c>
      <c r="D198" t="s">
        <v>153</v>
      </c>
    </row>
    <row r="200" spans="2:4" x14ac:dyDescent="0.25">
      <c r="B200" t="s">
        <v>154</v>
      </c>
    </row>
    <row r="201" spans="2:4" x14ac:dyDescent="0.25">
      <c r="C201">
        <v>1</v>
      </c>
      <c r="D201" t="s">
        <v>155</v>
      </c>
    </row>
    <row r="202" spans="2:4" x14ac:dyDescent="0.25">
      <c r="C202">
        <v>2</v>
      </c>
      <c r="D202" t="s">
        <v>155</v>
      </c>
    </row>
    <row r="203" spans="2:4" x14ac:dyDescent="0.25">
      <c r="C203">
        <v>2</v>
      </c>
      <c r="D203" t="s">
        <v>156</v>
      </c>
    </row>
    <row r="205" spans="2:4" x14ac:dyDescent="0.25">
      <c r="B205" t="s">
        <v>157</v>
      </c>
    </row>
    <row r="206" spans="2:4" x14ac:dyDescent="0.25">
      <c r="C206">
        <v>1</v>
      </c>
      <c r="D206" t="s">
        <v>158</v>
      </c>
    </row>
    <row r="207" spans="2:4" x14ac:dyDescent="0.25">
      <c r="C207">
        <v>2</v>
      </c>
      <c r="D207" t="s">
        <v>158</v>
      </c>
    </row>
    <row r="209" spans="2:4" x14ac:dyDescent="0.25">
      <c r="B209" t="s">
        <v>159</v>
      </c>
    </row>
    <row r="210" spans="2:4" x14ac:dyDescent="0.25">
      <c r="C210">
        <v>1</v>
      </c>
      <c r="D210" t="s">
        <v>160</v>
      </c>
    </row>
    <row r="212" spans="2:4" x14ac:dyDescent="0.25">
      <c r="B212" t="s">
        <v>161</v>
      </c>
    </row>
    <row r="213" spans="2:4" x14ac:dyDescent="0.25">
      <c r="C213">
        <v>1</v>
      </c>
      <c r="D213" t="s">
        <v>162</v>
      </c>
    </row>
    <row r="214" spans="2:4" x14ac:dyDescent="0.25">
      <c r="C214">
        <v>2</v>
      </c>
      <c r="D214" t="s">
        <v>163</v>
      </c>
    </row>
    <row r="215" spans="2:4" x14ac:dyDescent="0.25">
      <c r="C215">
        <v>2</v>
      </c>
      <c r="D215" t="s">
        <v>164</v>
      </c>
    </row>
    <row r="216" spans="2:4" x14ac:dyDescent="0.25">
      <c r="C216">
        <v>2</v>
      </c>
      <c r="D216" t="s">
        <v>165</v>
      </c>
    </row>
    <row r="217" spans="2:4" x14ac:dyDescent="0.25">
      <c r="C217">
        <v>2</v>
      </c>
      <c r="D217" t="s">
        <v>166</v>
      </c>
    </row>
    <row r="218" spans="2:4" x14ac:dyDescent="0.25">
      <c r="C218">
        <v>2</v>
      </c>
      <c r="D218" t="s">
        <v>167</v>
      </c>
    </row>
    <row r="219" spans="2:4" x14ac:dyDescent="0.25">
      <c r="C219">
        <v>2</v>
      </c>
      <c r="D219" t="s">
        <v>168</v>
      </c>
    </row>
    <row r="220" spans="2:4" x14ac:dyDescent="0.25">
      <c r="C220">
        <v>2</v>
      </c>
      <c r="D220" t="s">
        <v>169</v>
      </c>
    </row>
    <row r="222" spans="2:4" x14ac:dyDescent="0.25">
      <c r="B222" t="s">
        <v>170</v>
      </c>
    </row>
    <row r="223" spans="2:4" x14ac:dyDescent="0.25">
      <c r="C223">
        <v>1</v>
      </c>
      <c r="D223" t="s">
        <v>171</v>
      </c>
    </row>
    <row r="224" spans="2:4" x14ac:dyDescent="0.25">
      <c r="C224">
        <v>2</v>
      </c>
      <c r="D224" t="s">
        <v>172</v>
      </c>
    </row>
    <row r="225" spans="2:4" x14ac:dyDescent="0.25">
      <c r="C225">
        <v>3</v>
      </c>
      <c r="D225" t="s">
        <v>173</v>
      </c>
    </row>
    <row r="226" spans="2:4" x14ac:dyDescent="0.25">
      <c r="C226">
        <v>4</v>
      </c>
      <c r="D226" t="s">
        <v>174</v>
      </c>
    </row>
    <row r="227" spans="2:4" x14ac:dyDescent="0.25">
      <c r="C227">
        <v>5</v>
      </c>
      <c r="D227" t="s">
        <v>175</v>
      </c>
    </row>
    <row r="228" spans="2:4" x14ac:dyDescent="0.25">
      <c r="C228">
        <v>6</v>
      </c>
      <c r="D228" t="s">
        <v>176</v>
      </c>
    </row>
    <row r="229" spans="2:4" x14ac:dyDescent="0.25">
      <c r="C229">
        <v>6</v>
      </c>
      <c r="D229" t="s">
        <v>177</v>
      </c>
    </row>
    <row r="231" spans="2:4" x14ac:dyDescent="0.25">
      <c r="B231" t="s">
        <v>178</v>
      </c>
    </row>
    <row r="232" spans="2:4" x14ac:dyDescent="0.25">
      <c r="C232">
        <v>1</v>
      </c>
      <c r="D232" t="s">
        <v>179</v>
      </c>
    </row>
    <row r="233" spans="2:4" x14ac:dyDescent="0.25">
      <c r="C233">
        <v>1</v>
      </c>
      <c r="D233" t="s">
        <v>180</v>
      </c>
    </row>
    <row r="234" spans="2:4" x14ac:dyDescent="0.25">
      <c r="C234">
        <v>1</v>
      </c>
      <c r="D234" t="s">
        <v>181</v>
      </c>
    </row>
    <row r="235" spans="2:4" x14ac:dyDescent="0.25">
      <c r="C235">
        <v>1</v>
      </c>
      <c r="D235" t="s">
        <v>182</v>
      </c>
    </row>
    <row r="236" spans="2:4" x14ac:dyDescent="0.25">
      <c r="C236">
        <v>1</v>
      </c>
      <c r="D236" t="s">
        <v>183</v>
      </c>
    </row>
    <row r="238" spans="2:4" x14ac:dyDescent="0.25">
      <c r="B238" t="s">
        <v>184</v>
      </c>
    </row>
    <row r="239" spans="2:4" x14ac:dyDescent="0.25">
      <c r="C239">
        <v>1</v>
      </c>
      <c r="D239" t="s">
        <v>185</v>
      </c>
    </row>
    <row r="241" spans="2:4" x14ac:dyDescent="0.25">
      <c r="B241" t="s">
        <v>186</v>
      </c>
    </row>
    <row r="242" spans="2:4" x14ac:dyDescent="0.25">
      <c r="C242">
        <v>1</v>
      </c>
      <c r="D242" t="s">
        <v>187</v>
      </c>
    </row>
    <row r="243" spans="2:4" x14ac:dyDescent="0.25">
      <c r="C243">
        <v>2</v>
      </c>
      <c r="D243" t="s">
        <v>188</v>
      </c>
    </row>
    <row r="244" spans="2:4" x14ac:dyDescent="0.25">
      <c r="C244">
        <v>3</v>
      </c>
      <c r="D244" t="s">
        <v>189</v>
      </c>
    </row>
    <row r="246" spans="2:4" x14ac:dyDescent="0.25">
      <c r="B246" t="s">
        <v>190</v>
      </c>
    </row>
    <row r="247" spans="2:4" x14ac:dyDescent="0.25">
      <c r="C247">
        <v>1</v>
      </c>
      <c r="D247" t="s">
        <v>191</v>
      </c>
    </row>
    <row r="248" spans="2:4" x14ac:dyDescent="0.25">
      <c r="C248">
        <v>1</v>
      </c>
      <c r="D248" t="s">
        <v>192</v>
      </c>
    </row>
    <row r="249" spans="2:4" x14ac:dyDescent="0.25">
      <c r="C249">
        <v>2</v>
      </c>
      <c r="D249" t="s">
        <v>193</v>
      </c>
    </row>
    <row r="251" spans="2:4" x14ac:dyDescent="0.25">
      <c r="B251" t="s">
        <v>194</v>
      </c>
    </row>
    <row r="252" spans="2:4" x14ac:dyDescent="0.25">
      <c r="C252">
        <v>1</v>
      </c>
      <c r="D252" t="s">
        <v>195</v>
      </c>
    </row>
    <row r="253" spans="2:4" x14ac:dyDescent="0.25">
      <c r="C253">
        <v>1</v>
      </c>
      <c r="D253" t="s">
        <v>196</v>
      </c>
    </row>
    <row r="254" spans="2:4" x14ac:dyDescent="0.25">
      <c r="C254">
        <v>1</v>
      </c>
      <c r="D254" t="s">
        <v>197</v>
      </c>
    </row>
    <row r="256" spans="2:4" x14ac:dyDescent="0.25">
      <c r="B256" t="s">
        <v>198</v>
      </c>
    </row>
    <row r="257" spans="2:4" x14ac:dyDescent="0.25">
      <c r="C257">
        <v>1</v>
      </c>
      <c r="D257" t="s">
        <v>199</v>
      </c>
    </row>
    <row r="259" spans="2:4" x14ac:dyDescent="0.25">
      <c r="B259" t="s">
        <v>200</v>
      </c>
    </row>
    <row r="260" spans="2:4" x14ac:dyDescent="0.25">
      <c r="C260">
        <v>1</v>
      </c>
      <c r="D260" t="s">
        <v>201</v>
      </c>
    </row>
    <row r="262" spans="2:4" x14ac:dyDescent="0.25">
      <c r="B262" t="s">
        <v>202</v>
      </c>
    </row>
    <row r="263" spans="2:4" x14ac:dyDescent="0.25">
      <c r="C263">
        <v>1</v>
      </c>
      <c r="D263" t="s">
        <v>203</v>
      </c>
    </row>
    <row r="264" spans="2:4" x14ac:dyDescent="0.25">
      <c r="C264">
        <v>2</v>
      </c>
      <c r="D264" t="s">
        <v>203</v>
      </c>
    </row>
    <row r="266" spans="2:4" x14ac:dyDescent="0.25">
      <c r="B266" t="s">
        <v>204</v>
      </c>
    </row>
    <row r="267" spans="2:4" x14ac:dyDescent="0.25">
      <c r="C267">
        <v>1</v>
      </c>
      <c r="D267" t="s">
        <v>205</v>
      </c>
    </row>
    <row r="268" spans="2:4" x14ac:dyDescent="0.25">
      <c r="C268">
        <v>2</v>
      </c>
      <c r="D268" t="s">
        <v>206</v>
      </c>
    </row>
    <row r="269" spans="2:4" x14ac:dyDescent="0.25">
      <c r="C269">
        <v>3</v>
      </c>
      <c r="D269" t="s">
        <v>207</v>
      </c>
    </row>
    <row r="270" spans="2:4" x14ac:dyDescent="0.25">
      <c r="C270">
        <v>4</v>
      </c>
      <c r="D270" t="s">
        <v>208</v>
      </c>
    </row>
    <row r="271" spans="2:4" x14ac:dyDescent="0.25">
      <c r="C271">
        <v>5</v>
      </c>
      <c r="D271" t="s">
        <v>208</v>
      </c>
    </row>
    <row r="273" spans="2:4" x14ac:dyDescent="0.25">
      <c r="B273" t="s">
        <v>209</v>
      </c>
    </row>
    <row r="274" spans="2:4" x14ac:dyDescent="0.25">
      <c r="C274">
        <v>1</v>
      </c>
      <c r="D274" t="s">
        <v>210</v>
      </c>
    </row>
    <row r="275" spans="2:4" x14ac:dyDescent="0.25">
      <c r="C275">
        <v>2</v>
      </c>
      <c r="D275" t="s">
        <v>210</v>
      </c>
    </row>
    <row r="276" spans="2:4" x14ac:dyDescent="0.25">
      <c r="C276">
        <v>3</v>
      </c>
      <c r="D276" t="s">
        <v>211</v>
      </c>
    </row>
    <row r="277" spans="2:4" x14ac:dyDescent="0.25">
      <c r="C277">
        <v>4</v>
      </c>
      <c r="D277" t="s">
        <v>212</v>
      </c>
    </row>
    <row r="279" spans="2:4" x14ac:dyDescent="0.25">
      <c r="B279" t="s">
        <v>213</v>
      </c>
    </row>
    <row r="280" spans="2:4" x14ac:dyDescent="0.25">
      <c r="C280">
        <v>1</v>
      </c>
      <c r="D280" t="s">
        <v>214</v>
      </c>
    </row>
    <row r="281" spans="2:4" x14ac:dyDescent="0.25">
      <c r="C281">
        <v>2</v>
      </c>
      <c r="D281" t="s">
        <v>214</v>
      </c>
    </row>
    <row r="283" spans="2:4" x14ac:dyDescent="0.25">
      <c r="B283" t="s">
        <v>215</v>
      </c>
    </row>
    <row r="284" spans="2:4" x14ac:dyDescent="0.25">
      <c r="C284">
        <v>1</v>
      </c>
      <c r="D284" t="s">
        <v>216</v>
      </c>
    </row>
    <row r="285" spans="2:4" x14ac:dyDescent="0.25">
      <c r="C285">
        <v>2</v>
      </c>
      <c r="D285" t="s">
        <v>216</v>
      </c>
    </row>
    <row r="287" spans="2:4" x14ac:dyDescent="0.25">
      <c r="B287" t="s">
        <v>217</v>
      </c>
    </row>
    <row r="288" spans="2:4" x14ac:dyDescent="0.25">
      <c r="C288">
        <v>1</v>
      </c>
      <c r="D288" t="s">
        <v>218</v>
      </c>
    </row>
    <row r="289" spans="2:4" x14ac:dyDescent="0.25">
      <c r="C289">
        <v>2</v>
      </c>
      <c r="D289" t="s">
        <v>218</v>
      </c>
    </row>
    <row r="291" spans="2:4" x14ac:dyDescent="0.25">
      <c r="B291" t="s">
        <v>219</v>
      </c>
    </row>
    <row r="292" spans="2:4" x14ac:dyDescent="0.25">
      <c r="C292">
        <v>1</v>
      </c>
      <c r="D292" t="s">
        <v>220</v>
      </c>
    </row>
    <row r="294" spans="2:4" x14ac:dyDescent="0.25">
      <c r="B294" t="s">
        <v>221</v>
      </c>
    </row>
    <row r="295" spans="2:4" x14ac:dyDescent="0.25">
      <c r="C295">
        <v>1</v>
      </c>
      <c r="D295" t="s">
        <v>222</v>
      </c>
    </row>
    <row r="296" spans="2:4" x14ac:dyDescent="0.25">
      <c r="C296">
        <v>2</v>
      </c>
      <c r="D296" t="s">
        <v>222</v>
      </c>
    </row>
    <row r="297" spans="2:4" x14ac:dyDescent="0.25">
      <c r="C297">
        <v>2</v>
      </c>
      <c r="D297" t="s">
        <v>222</v>
      </c>
    </row>
    <row r="298" spans="2:4" x14ac:dyDescent="0.25">
      <c r="C298">
        <v>2</v>
      </c>
      <c r="D298" t="s">
        <v>223</v>
      </c>
    </row>
    <row r="299" spans="2:4" x14ac:dyDescent="0.25">
      <c r="C299">
        <v>2</v>
      </c>
      <c r="D299" t="s">
        <v>224</v>
      </c>
    </row>
    <row r="300" spans="2:4" x14ac:dyDescent="0.25">
      <c r="C300">
        <v>2</v>
      </c>
      <c r="D300" t="s">
        <v>225</v>
      </c>
    </row>
    <row r="301" spans="2:4" x14ac:dyDescent="0.25">
      <c r="C301">
        <v>2</v>
      </c>
      <c r="D301" t="s">
        <v>226</v>
      </c>
    </row>
    <row r="302" spans="2:4" x14ac:dyDescent="0.25">
      <c r="C302">
        <v>2</v>
      </c>
      <c r="D302" t="s">
        <v>227</v>
      </c>
    </row>
    <row r="304" spans="2:4" x14ac:dyDescent="0.25">
      <c r="B304" t="s">
        <v>228</v>
      </c>
    </row>
    <row r="305" spans="2:4" x14ac:dyDescent="0.25">
      <c r="C305">
        <v>1</v>
      </c>
      <c r="D305" t="s">
        <v>229</v>
      </c>
    </row>
    <row r="306" spans="2:4" x14ac:dyDescent="0.25">
      <c r="C306">
        <v>2</v>
      </c>
      <c r="D306" t="s">
        <v>230</v>
      </c>
    </row>
    <row r="307" spans="2:4" x14ac:dyDescent="0.25">
      <c r="C307">
        <v>3</v>
      </c>
      <c r="D307" t="s">
        <v>231</v>
      </c>
    </row>
    <row r="308" spans="2:4" x14ac:dyDescent="0.25">
      <c r="C308">
        <v>4</v>
      </c>
      <c r="D308" t="s">
        <v>232</v>
      </c>
    </row>
    <row r="309" spans="2:4" x14ac:dyDescent="0.25">
      <c r="C309">
        <v>5</v>
      </c>
      <c r="D309" t="s">
        <v>233</v>
      </c>
    </row>
    <row r="310" spans="2:4" x14ac:dyDescent="0.25">
      <c r="C310">
        <v>6</v>
      </c>
      <c r="D310" t="s">
        <v>234</v>
      </c>
    </row>
    <row r="311" spans="2:4" x14ac:dyDescent="0.25">
      <c r="C311">
        <v>6</v>
      </c>
      <c r="D311" t="s">
        <v>235</v>
      </c>
    </row>
    <row r="313" spans="2:4" x14ac:dyDescent="0.25">
      <c r="B313" t="s">
        <v>236</v>
      </c>
    </row>
    <row r="314" spans="2:4" x14ac:dyDescent="0.25">
      <c r="C314">
        <v>1</v>
      </c>
      <c r="D314" t="s">
        <v>237</v>
      </c>
    </row>
    <row r="315" spans="2:4" x14ac:dyDescent="0.25">
      <c r="C315">
        <v>1</v>
      </c>
      <c r="D315" t="s">
        <v>238</v>
      </c>
    </row>
    <row r="316" spans="2:4" x14ac:dyDescent="0.25">
      <c r="C316">
        <v>1</v>
      </c>
      <c r="D316" t="s">
        <v>239</v>
      </c>
    </row>
    <row r="317" spans="2:4" x14ac:dyDescent="0.25">
      <c r="C317">
        <v>1</v>
      </c>
      <c r="D317" t="s">
        <v>240</v>
      </c>
    </row>
    <row r="318" spans="2:4" x14ac:dyDescent="0.25">
      <c r="C318">
        <v>1</v>
      </c>
      <c r="D318" t="s">
        <v>241</v>
      </c>
    </row>
    <row r="320" spans="2:4" x14ac:dyDescent="0.25">
      <c r="B320" t="s">
        <v>242</v>
      </c>
    </row>
    <row r="321" spans="2:4" x14ac:dyDescent="0.25">
      <c r="C321">
        <v>1</v>
      </c>
      <c r="D321" t="s">
        <v>243</v>
      </c>
    </row>
    <row r="323" spans="2:4" x14ac:dyDescent="0.25">
      <c r="B323" t="s">
        <v>244</v>
      </c>
    </row>
    <row r="324" spans="2:4" x14ac:dyDescent="0.25">
      <c r="C324">
        <v>1</v>
      </c>
      <c r="D324" t="s">
        <v>245</v>
      </c>
    </row>
    <row r="325" spans="2:4" x14ac:dyDescent="0.25">
      <c r="C325">
        <v>2</v>
      </c>
      <c r="D325" t="s">
        <v>246</v>
      </c>
    </row>
    <row r="326" spans="2:4" x14ac:dyDescent="0.25">
      <c r="C326">
        <v>3</v>
      </c>
      <c r="D326" t="s">
        <v>247</v>
      </c>
    </row>
    <row r="328" spans="2:4" x14ac:dyDescent="0.25">
      <c r="B328" t="s">
        <v>248</v>
      </c>
    </row>
    <row r="329" spans="2:4" x14ac:dyDescent="0.25">
      <c r="C329">
        <v>1</v>
      </c>
      <c r="D329" t="s">
        <v>249</v>
      </c>
    </row>
    <row r="330" spans="2:4" x14ac:dyDescent="0.25">
      <c r="C330">
        <v>1</v>
      </c>
      <c r="D330" t="s">
        <v>250</v>
      </c>
    </row>
    <row r="331" spans="2:4" x14ac:dyDescent="0.25">
      <c r="C331">
        <v>2</v>
      </c>
      <c r="D331" t="s">
        <v>251</v>
      </c>
    </row>
    <row r="333" spans="2:4" x14ac:dyDescent="0.25">
      <c r="B333" t="s">
        <v>252</v>
      </c>
    </row>
    <row r="334" spans="2:4" x14ac:dyDescent="0.25">
      <c r="C334">
        <v>1</v>
      </c>
      <c r="D334" t="s">
        <v>253</v>
      </c>
    </row>
    <row r="335" spans="2:4" x14ac:dyDescent="0.25">
      <c r="C335">
        <v>1</v>
      </c>
      <c r="D335" t="s">
        <v>254</v>
      </c>
    </row>
    <row r="336" spans="2:4" x14ac:dyDescent="0.25">
      <c r="C336">
        <v>1</v>
      </c>
      <c r="D336" t="s">
        <v>255</v>
      </c>
    </row>
    <row r="338" spans="2:4" x14ac:dyDescent="0.25">
      <c r="B338" t="s">
        <v>256</v>
      </c>
    </row>
    <row r="339" spans="2:4" x14ac:dyDescent="0.25">
      <c r="C339">
        <v>1</v>
      </c>
      <c r="D339" t="s">
        <v>257</v>
      </c>
    </row>
    <row r="341" spans="2:4" x14ac:dyDescent="0.25">
      <c r="B341" t="s">
        <v>258</v>
      </c>
    </row>
    <row r="342" spans="2:4" x14ac:dyDescent="0.25">
      <c r="C342">
        <v>1</v>
      </c>
      <c r="D342" t="s">
        <v>259</v>
      </c>
    </row>
    <row r="343" spans="2:4" x14ac:dyDescent="0.25">
      <c r="C343">
        <v>1</v>
      </c>
      <c r="D343" t="s">
        <v>260</v>
      </c>
    </row>
    <row r="345" spans="2:4" x14ac:dyDescent="0.25">
      <c r="B345" t="s">
        <v>261</v>
      </c>
    </row>
    <row r="346" spans="2:4" x14ac:dyDescent="0.25">
      <c r="C346">
        <v>1</v>
      </c>
      <c r="D346" t="s">
        <v>262</v>
      </c>
    </row>
    <row r="347" spans="2:4" x14ac:dyDescent="0.25">
      <c r="C347">
        <v>2</v>
      </c>
      <c r="D347" t="s">
        <v>262</v>
      </c>
    </row>
    <row r="349" spans="2:4" x14ac:dyDescent="0.25">
      <c r="B349" t="s">
        <v>263</v>
      </c>
    </row>
    <row r="350" spans="2:4" x14ac:dyDescent="0.25">
      <c r="C350">
        <v>1</v>
      </c>
      <c r="D350" t="s">
        <v>264</v>
      </c>
    </row>
    <row r="351" spans="2:4" x14ac:dyDescent="0.25">
      <c r="C351">
        <v>2</v>
      </c>
      <c r="D351" t="s">
        <v>265</v>
      </c>
    </row>
    <row r="352" spans="2:4" x14ac:dyDescent="0.25">
      <c r="C352">
        <v>3</v>
      </c>
      <c r="D352" t="s">
        <v>266</v>
      </c>
    </row>
    <row r="353" spans="2:4" x14ac:dyDescent="0.25">
      <c r="C353">
        <v>4</v>
      </c>
      <c r="D353" t="s">
        <v>267</v>
      </c>
    </row>
    <row r="354" spans="2:4" x14ac:dyDescent="0.25">
      <c r="C354">
        <v>5</v>
      </c>
      <c r="D354" t="s">
        <v>267</v>
      </c>
    </row>
    <row r="356" spans="2:4" x14ac:dyDescent="0.25">
      <c r="B356" t="s">
        <v>268</v>
      </c>
    </row>
    <row r="357" spans="2:4" x14ac:dyDescent="0.25">
      <c r="C357">
        <v>1</v>
      </c>
      <c r="D357" t="s">
        <v>269</v>
      </c>
    </row>
    <row r="358" spans="2:4" x14ac:dyDescent="0.25">
      <c r="C358">
        <v>2</v>
      </c>
      <c r="D358" t="s">
        <v>269</v>
      </c>
    </row>
    <row r="359" spans="2:4" x14ac:dyDescent="0.25">
      <c r="C359">
        <v>3</v>
      </c>
      <c r="D359" t="s">
        <v>270</v>
      </c>
    </row>
    <row r="360" spans="2:4" x14ac:dyDescent="0.25">
      <c r="C360">
        <v>4</v>
      </c>
      <c r="D360" t="s">
        <v>271</v>
      </c>
    </row>
    <row r="362" spans="2:4" x14ac:dyDescent="0.25">
      <c r="B362" t="s">
        <v>272</v>
      </c>
    </row>
    <row r="363" spans="2:4" x14ac:dyDescent="0.25">
      <c r="C363">
        <v>1</v>
      </c>
      <c r="D363" t="s">
        <v>273</v>
      </c>
    </row>
    <row r="364" spans="2:4" x14ac:dyDescent="0.25">
      <c r="C364">
        <v>2</v>
      </c>
      <c r="D364" t="s">
        <v>273</v>
      </c>
    </row>
    <row r="366" spans="2:4" x14ac:dyDescent="0.25">
      <c r="B366" t="s">
        <v>274</v>
      </c>
    </row>
    <row r="367" spans="2:4" x14ac:dyDescent="0.25">
      <c r="C367">
        <v>1</v>
      </c>
      <c r="D367" t="s">
        <v>275</v>
      </c>
    </row>
    <row r="368" spans="2:4" x14ac:dyDescent="0.25">
      <c r="C368">
        <v>2</v>
      </c>
      <c r="D368" t="s">
        <v>275</v>
      </c>
    </row>
    <row r="370" spans="2:4" x14ac:dyDescent="0.25">
      <c r="B370" t="s">
        <v>276</v>
      </c>
    </row>
    <row r="371" spans="2:4" x14ac:dyDescent="0.25">
      <c r="C371">
        <v>1</v>
      </c>
      <c r="D371" t="s">
        <v>277</v>
      </c>
    </row>
    <row r="372" spans="2:4" x14ac:dyDescent="0.25">
      <c r="C372">
        <v>2</v>
      </c>
      <c r="D372" t="s">
        <v>277</v>
      </c>
    </row>
    <row r="374" spans="2:4" x14ac:dyDescent="0.25">
      <c r="B374" t="s">
        <v>278</v>
      </c>
    </row>
    <row r="375" spans="2:4" x14ac:dyDescent="0.25">
      <c r="C375">
        <v>1</v>
      </c>
      <c r="D375" t="s">
        <v>279</v>
      </c>
    </row>
    <row r="377" spans="2:4" x14ac:dyDescent="0.25">
      <c r="B377" t="s">
        <v>280</v>
      </c>
    </row>
    <row r="378" spans="2:4" x14ac:dyDescent="0.25">
      <c r="C378">
        <v>1</v>
      </c>
      <c r="D378" t="s">
        <v>281</v>
      </c>
    </row>
    <row r="379" spans="2:4" x14ac:dyDescent="0.25">
      <c r="C379">
        <v>2</v>
      </c>
      <c r="D379" t="s">
        <v>282</v>
      </c>
    </row>
    <row r="380" spans="2:4" x14ac:dyDescent="0.25">
      <c r="C380">
        <v>3</v>
      </c>
      <c r="D380" t="s">
        <v>283</v>
      </c>
    </row>
    <row r="381" spans="2:4" x14ac:dyDescent="0.25">
      <c r="C381">
        <v>4</v>
      </c>
      <c r="D381" t="s">
        <v>284</v>
      </c>
    </row>
    <row r="382" spans="2:4" x14ac:dyDescent="0.25">
      <c r="C382">
        <v>5</v>
      </c>
      <c r="D382" t="s">
        <v>285</v>
      </c>
    </row>
    <row r="383" spans="2:4" x14ac:dyDescent="0.25">
      <c r="C383">
        <v>6</v>
      </c>
      <c r="D383" t="s">
        <v>286</v>
      </c>
    </row>
    <row r="384" spans="2:4" x14ac:dyDescent="0.25">
      <c r="C384">
        <v>7</v>
      </c>
      <c r="D384" t="s">
        <v>287</v>
      </c>
    </row>
    <row r="385" spans="2:4" x14ac:dyDescent="0.25">
      <c r="C385">
        <v>8</v>
      </c>
      <c r="D385" t="s">
        <v>288</v>
      </c>
    </row>
    <row r="387" spans="2:4" x14ac:dyDescent="0.25">
      <c r="B387" t="s">
        <v>289</v>
      </c>
    </row>
    <row r="388" spans="2:4" x14ac:dyDescent="0.25">
      <c r="C388">
        <v>1</v>
      </c>
      <c r="D388" t="s">
        <v>290</v>
      </c>
    </row>
    <row r="389" spans="2:4" x14ac:dyDescent="0.25">
      <c r="C389">
        <v>2</v>
      </c>
      <c r="D389" t="s">
        <v>291</v>
      </c>
    </row>
    <row r="390" spans="2:4" x14ac:dyDescent="0.25">
      <c r="C390">
        <v>11</v>
      </c>
      <c r="D390" t="s">
        <v>292</v>
      </c>
    </row>
    <row r="391" spans="2:4" x14ac:dyDescent="0.25">
      <c r="C391">
        <v>3</v>
      </c>
      <c r="D391" t="s">
        <v>293</v>
      </c>
    </row>
    <row r="392" spans="2:4" x14ac:dyDescent="0.25">
      <c r="C392">
        <v>12</v>
      </c>
      <c r="D392" t="s">
        <v>294</v>
      </c>
    </row>
    <row r="393" spans="2:4" x14ac:dyDescent="0.25">
      <c r="C393">
        <v>13</v>
      </c>
      <c r="D393" t="s">
        <v>295</v>
      </c>
    </row>
    <row r="394" spans="2:4" x14ac:dyDescent="0.25">
      <c r="C394">
        <v>4</v>
      </c>
      <c r="D394" t="s">
        <v>296</v>
      </c>
    </row>
    <row r="395" spans="2:4" x14ac:dyDescent="0.25">
      <c r="C395">
        <v>14</v>
      </c>
      <c r="D395" t="s">
        <v>297</v>
      </c>
    </row>
    <row r="396" spans="2:4" x14ac:dyDescent="0.25">
      <c r="C396">
        <v>7</v>
      </c>
      <c r="D396" t="s">
        <v>298</v>
      </c>
    </row>
    <row r="397" spans="2:4" x14ac:dyDescent="0.25">
      <c r="C397">
        <v>8</v>
      </c>
      <c r="D397" t="s">
        <v>299</v>
      </c>
    </row>
    <row r="398" spans="2:4" x14ac:dyDescent="0.25">
      <c r="C398">
        <v>9</v>
      </c>
      <c r="D398" t="s">
        <v>300</v>
      </c>
    </row>
    <row r="399" spans="2:4" x14ac:dyDescent="0.25">
      <c r="C399">
        <v>17</v>
      </c>
      <c r="D399" t="s">
        <v>301</v>
      </c>
    </row>
    <row r="400" spans="2:4" x14ac:dyDescent="0.25">
      <c r="C400">
        <v>15</v>
      </c>
      <c r="D400" t="s">
        <v>302</v>
      </c>
    </row>
    <row r="401" spans="2:4" x14ac:dyDescent="0.25">
      <c r="C401">
        <v>10</v>
      </c>
      <c r="D401" t="s">
        <v>303</v>
      </c>
    </row>
    <row r="402" spans="2:4" x14ac:dyDescent="0.25">
      <c r="C402">
        <v>6</v>
      </c>
      <c r="D402" t="s">
        <v>304</v>
      </c>
    </row>
    <row r="403" spans="2:4" x14ac:dyDescent="0.25">
      <c r="C403">
        <v>16</v>
      </c>
      <c r="D403" t="s">
        <v>305</v>
      </c>
    </row>
    <row r="405" spans="2:4" x14ac:dyDescent="0.25">
      <c r="B405" t="s">
        <v>306</v>
      </c>
    </row>
    <row r="406" spans="2:4" x14ac:dyDescent="0.25">
      <c r="C406">
        <v>1</v>
      </c>
      <c r="D406" t="s">
        <v>307</v>
      </c>
    </row>
    <row r="407" spans="2:4" x14ac:dyDescent="0.25">
      <c r="C407">
        <v>2</v>
      </c>
      <c r="D407" t="s">
        <v>308</v>
      </c>
    </row>
    <row r="408" spans="2:4" x14ac:dyDescent="0.25">
      <c r="C408">
        <v>3</v>
      </c>
      <c r="D408" t="s">
        <v>309</v>
      </c>
    </row>
    <row r="409" spans="2:4" x14ac:dyDescent="0.25">
      <c r="C409">
        <v>7</v>
      </c>
      <c r="D409" t="s">
        <v>310</v>
      </c>
    </row>
    <row r="410" spans="2:4" x14ac:dyDescent="0.25">
      <c r="C410">
        <v>4</v>
      </c>
      <c r="D410" t="s">
        <v>311</v>
      </c>
    </row>
    <row r="411" spans="2:4" x14ac:dyDescent="0.25">
      <c r="C411">
        <v>5</v>
      </c>
      <c r="D411" t="s">
        <v>312</v>
      </c>
    </row>
    <row r="412" spans="2:4" x14ac:dyDescent="0.25">
      <c r="C412">
        <v>6</v>
      </c>
      <c r="D412" t="s">
        <v>313</v>
      </c>
    </row>
    <row r="414" spans="2:4" x14ac:dyDescent="0.25">
      <c r="B414" t="s">
        <v>314</v>
      </c>
    </row>
    <row r="415" spans="2:4" x14ac:dyDescent="0.25">
      <c r="C415">
        <v>1</v>
      </c>
      <c r="D415" t="s">
        <v>315</v>
      </c>
    </row>
    <row r="416" spans="2:4" x14ac:dyDescent="0.25">
      <c r="C416">
        <v>3</v>
      </c>
      <c r="D416" t="s">
        <v>316</v>
      </c>
    </row>
    <row r="417" spans="2:4" x14ac:dyDescent="0.25">
      <c r="C417">
        <v>2</v>
      </c>
      <c r="D417" t="s">
        <v>317</v>
      </c>
    </row>
    <row r="419" spans="2:4" x14ac:dyDescent="0.25">
      <c r="B419" t="s">
        <v>318</v>
      </c>
    </row>
    <row r="420" spans="2:4" x14ac:dyDescent="0.25">
      <c r="C420">
        <v>1</v>
      </c>
      <c r="D420" t="s">
        <v>319</v>
      </c>
    </row>
    <row r="421" spans="2:4" x14ac:dyDescent="0.25">
      <c r="C421">
        <v>2</v>
      </c>
      <c r="D421" t="s">
        <v>320</v>
      </c>
    </row>
    <row r="422" spans="2:4" x14ac:dyDescent="0.25">
      <c r="C422">
        <v>3</v>
      </c>
      <c r="D422" t="s">
        <v>321</v>
      </c>
    </row>
    <row r="423" spans="2:4" x14ac:dyDescent="0.25">
      <c r="C423">
        <v>4</v>
      </c>
      <c r="D423" t="s">
        <v>322</v>
      </c>
    </row>
    <row r="424" spans="2:4" x14ac:dyDescent="0.25">
      <c r="C424">
        <v>5</v>
      </c>
      <c r="D424" t="s">
        <v>323</v>
      </c>
    </row>
    <row r="426" spans="2:4" x14ac:dyDescent="0.25">
      <c r="B426" t="s">
        <v>324</v>
      </c>
    </row>
    <row r="427" spans="2:4" x14ac:dyDescent="0.25">
      <c r="C427">
        <v>1</v>
      </c>
      <c r="D427" t="s">
        <v>325</v>
      </c>
    </row>
    <row r="428" spans="2:4" x14ac:dyDescent="0.25">
      <c r="C428">
        <v>2</v>
      </c>
      <c r="D428" t="s">
        <v>326</v>
      </c>
    </row>
    <row r="429" spans="2:4" x14ac:dyDescent="0.25">
      <c r="C429">
        <v>3</v>
      </c>
      <c r="D429" t="s">
        <v>327</v>
      </c>
    </row>
    <row r="431" spans="2:4" x14ac:dyDescent="0.25">
      <c r="B431" t="s">
        <v>328</v>
      </c>
    </row>
    <row r="432" spans="2:4" x14ac:dyDescent="0.25">
      <c r="C432">
        <v>2</v>
      </c>
      <c r="D432" t="s">
        <v>329</v>
      </c>
    </row>
    <row r="433" spans="2:4" x14ac:dyDescent="0.25">
      <c r="C433">
        <v>3</v>
      </c>
      <c r="D433" t="s">
        <v>330</v>
      </c>
    </row>
    <row r="434" spans="2:4" x14ac:dyDescent="0.25">
      <c r="C434">
        <v>4</v>
      </c>
      <c r="D434" t="s">
        <v>331</v>
      </c>
    </row>
    <row r="435" spans="2:4" x14ac:dyDescent="0.25">
      <c r="C435">
        <v>1</v>
      </c>
      <c r="D435" t="s">
        <v>332</v>
      </c>
    </row>
    <row r="437" spans="2:4" x14ac:dyDescent="0.25">
      <c r="B437" t="s">
        <v>333</v>
      </c>
    </row>
    <row r="438" spans="2:4" x14ac:dyDescent="0.25">
      <c r="C438" t="s">
        <v>334</v>
      </c>
      <c r="D438" t="s">
        <v>335</v>
      </c>
    </row>
    <row r="439" spans="2:4" x14ac:dyDescent="0.25">
      <c r="C439" t="s">
        <v>336</v>
      </c>
      <c r="D439" t="s">
        <v>337</v>
      </c>
    </row>
    <row r="440" spans="2:4" x14ac:dyDescent="0.25">
      <c r="C440" t="s">
        <v>338</v>
      </c>
      <c r="D440" t="s">
        <v>339</v>
      </c>
    </row>
    <row r="442" spans="2:4" x14ac:dyDescent="0.25">
      <c r="B442" t="s">
        <v>340</v>
      </c>
    </row>
    <row r="443" spans="2:4" x14ac:dyDescent="0.25">
      <c r="C443" t="s">
        <v>341</v>
      </c>
      <c r="D443" t="s">
        <v>342</v>
      </c>
    </row>
    <row r="444" spans="2:4" x14ac:dyDescent="0.25">
      <c r="C444" t="s">
        <v>343</v>
      </c>
      <c r="D444" t="s">
        <v>344</v>
      </c>
    </row>
    <row r="445" spans="2:4" x14ac:dyDescent="0.25">
      <c r="C445" t="s">
        <v>345</v>
      </c>
      <c r="D445" t="s">
        <v>346</v>
      </c>
    </row>
    <row r="446" spans="2:4" x14ac:dyDescent="0.25">
      <c r="C446" t="s">
        <v>347</v>
      </c>
      <c r="D446" t="s">
        <v>348</v>
      </c>
    </row>
    <row r="448" spans="2:4" x14ac:dyDescent="0.25">
      <c r="B448" t="s">
        <v>349</v>
      </c>
    </row>
    <row r="449" spans="2:4" x14ac:dyDescent="0.25">
      <c r="C449" t="s">
        <v>350</v>
      </c>
      <c r="D449" t="s">
        <v>351</v>
      </c>
    </row>
    <row r="450" spans="2:4" x14ac:dyDescent="0.25">
      <c r="C450" t="s">
        <v>352</v>
      </c>
      <c r="D450" t="s">
        <v>353</v>
      </c>
    </row>
    <row r="451" spans="2:4" x14ac:dyDescent="0.25">
      <c r="C451" t="s">
        <v>354</v>
      </c>
      <c r="D451" t="s">
        <v>355</v>
      </c>
    </row>
    <row r="452" spans="2:4" x14ac:dyDescent="0.25">
      <c r="C452" t="s">
        <v>356</v>
      </c>
      <c r="D452" t="s">
        <v>357</v>
      </c>
    </row>
    <row r="453" spans="2:4" x14ac:dyDescent="0.25">
      <c r="C453" t="s">
        <v>358</v>
      </c>
      <c r="D453" t="s">
        <v>359</v>
      </c>
    </row>
    <row r="454" spans="2:4" x14ac:dyDescent="0.25">
      <c r="C454" t="s">
        <v>360</v>
      </c>
      <c r="D454" t="s">
        <v>361</v>
      </c>
    </row>
    <row r="455" spans="2:4" x14ac:dyDescent="0.25">
      <c r="C455" t="s">
        <v>362</v>
      </c>
      <c r="D455" t="s">
        <v>363</v>
      </c>
    </row>
    <row r="456" spans="2:4" x14ac:dyDescent="0.25">
      <c r="C456" t="s">
        <v>364</v>
      </c>
      <c r="D456" t="s">
        <v>365</v>
      </c>
    </row>
    <row r="457" spans="2:4" x14ac:dyDescent="0.25">
      <c r="C457" t="s">
        <v>366</v>
      </c>
      <c r="D457" t="s">
        <v>367</v>
      </c>
    </row>
    <row r="459" spans="2:4" x14ac:dyDescent="0.25">
      <c r="B459" t="s">
        <v>368</v>
      </c>
    </row>
    <row r="460" spans="2:4" x14ac:dyDescent="0.25">
      <c r="C460" t="s">
        <v>369</v>
      </c>
      <c r="D460" t="s">
        <v>370</v>
      </c>
    </row>
    <row r="461" spans="2:4" x14ac:dyDescent="0.25">
      <c r="C461" t="s">
        <v>371</v>
      </c>
      <c r="D461" t="s">
        <v>372</v>
      </c>
    </row>
    <row r="462" spans="2:4" x14ac:dyDescent="0.25">
      <c r="C462" t="s">
        <v>373</v>
      </c>
      <c r="D462" t="s">
        <v>374</v>
      </c>
    </row>
    <row r="464" spans="2:4" x14ac:dyDescent="0.25">
      <c r="B464" t="s">
        <v>375</v>
      </c>
    </row>
    <row r="465" spans="2:4" x14ac:dyDescent="0.25">
      <c r="C465" t="s">
        <v>376</v>
      </c>
      <c r="D465" t="s">
        <v>377</v>
      </c>
    </row>
    <row r="466" spans="2:4" x14ac:dyDescent="0.25">
      <c r="C466" t="s">
        <v>378</v>
      </c>
      <c r="D466" t="s">
        <v>379</v>
      </c>
    </row>
    <row r="468" spans="2:4" x14ac:dyDescent="0.25">
      <c r="B468" t="s">
        <v>380</v>
      </c>
    </row>
    <row r="469" spans="2:4" x14ac:dyDescent="0.25">
      <c r="C469">
        <v>1</v>
      </c>
      <c r="D469" t="s">
        <v>381</v>
      </c>
    </row>
    <row r="470" spans="2:4" x14ac:dyDescent="0.25">
      <c r="C470">
        <v>2</v>
      </c>
      <c r="D470" t="s">
        <v>382</v>
      </c>
    </row>
    <row r="471" spans="2:4" x14ac:dyDescent="0.25">
      <c r="C471">
        <v>3</v>
      </c>
      <c r="D471" t="s">
        <v>383</v>
      </c>
    </row>
    <row r="472" spans="2:4" x14ac:dyDescent="0.25">
      <c r="C472">
        <v>4</v>
      </c>
      <c r="D472" t="s">
        <v>384</v>
      </c>
    </row>
    <row r="474" spans="2:4" x14ac:dyDescent="0.25">
      <c r="B474" t="s">
        <v>385</v>
      </c>
    </row>
    <row r="475" spans="2:4" x14ac:dyDescent="0.25">
      <c r="C475">
        <v>1</v>
      </c>
      <c r="D475" t="s">
        <v>386</v>
      </c>
    </row>
    <row r="476" spans="2:4" x14ac:dyDescent="0.25">
      <c r="C476">
        <v>2</v>
      </c>
      <c r="D476" t="s">
        <v>387</v>
      </c>
    </row>
    <row r="478" spans="2:4" x14ac:dyDescent="0.25">
      <c r="B478" t="s">
        <v>388</v>
      </c>
    </row>
    <row r="479" spans="2:4" x14ac:dyDescent="0.25">
      <c r="C479">
        <v>1</v>
      </c>
      <c r="D479" t="s">
        <v>389</v>
      </c>
    </row>
    <row r="480" spans="2:4" x14ac:dyDescent="0.25">
      <c r="C480">
        <v>2</v>
      </c>
      <c r="D480" t="s">
        <v>390</v>
      </c>
    </row>
    <row r="481" spans="3:4" x14ac:dyDescent="0.25">
      <c r="C481">
        <v>3</v>
      </c>
      <c r="D481" t="s">
        <v>391</v>
      </c>
    </row>
    <row r="482" spans="3:4" x14ac:dyDescent="0.25">
      <c r="C482">
        <v>4</v>
      </c>
      <c r="D482" t="s">
        <v>392</v>
      </c>
    </row>
    <row r="483" spans="3:4" x14ac:dyDescent="0.25">
      <c r="C483">
        <v>5</v>
      </c>
      <c r="D483" t="s">
        <v>393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119"/>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4" width="20" customWidth="1"/>
    <col min="5" max="5" width="0" hidden="1" customWidth="1"/>
    <col min="6" max="9" width="10" customWidth="1"/>
    <col min="10" max="10" width="12.5" customWidth="1"/>
    <col min="11" max="12" width="11" customWidth="1"/>
  </cols>
  <sheetData>
    <row r="2" spans="2:12" x14ac:dyDescent="0.25">
      <c r="B2" s="4"/>
      <c r="C2" s="4" t="s">
        <v>660</v>
      </c>
      <c r="D2" s="4"/>
      <c r="E2" s="4"/>
      <c r="F2" s="4"/>
      <c r="G2" s="4"/>
      <c r="H2" s="4"/>
      <c r="I2" s="4"/>
      <c r="J2" s="4"/>
      <c r="K2" s="4"/>
      <c r="L2" s="4"/>
    </row>
    <row r="3" spans="2:12" x14ac:dyDescent="0.25">
      <c r="B3" s="4"/>
      <c r="C3" s="4"/>
      <c r="D3" s="4"/>
      <c r="E3" s="4"/>
      <c r="F3" s="4"/>
      <c r="G3" s="4"/>
      <c r="H3" s="4"/>
      <c r="I3" s="4"/>
      <c r="J3" s="4"/>
      <c r="K3" s="4"/>
      <c r="L3" s="4"/>
    </row>
    <row r="4" spans="2:12" x14ac:dyDescent="0.25">
      <c r="B4" s="78" t="s">
        <v>425</v>
      </c>
      <c r="C4" s="78" t="s">
        <v>460</v>
      </c>
      <c r="D4" s="78" t="s">
        <v>661</v>
      </c>
      <c r="E4" s="78" t="s">
        <v>662</v>
      </c>
      <c r="F4" s="78" t="s">
        <v>427</v>
      </c>
      <c r="G4" s="78" t="s">
        <v>506</v>
      </c>
      <c r="H4" s="78" t="s">
        <v>663</v>
      </c>
      <c r="I4" s="78"/>
      <c r="J4" s="78"/>
      <c r="K4" s="78" t="s">
        <v>664</v>
      </c>
      <c r="L4" s="78"/>
    </row>
    <row r="5" spans="2:12" ht="63" x14ac:dyDescent="0.25">
      <c r="B5" s="78"/>
      <c r="C5" s="78"/>
      <c r="D5" s="78"/>
      <c r="E5" s="78"/>
      <c r="F5" s="78"/>
      <c r="G5" s="78"/>
      <c r="H5" s="9" t="s">
        <v>665</v>
      </c>
      <c r="I5" s="9" t="s">
        <v>666</v>
      </c>
      <c r="J5" s="9" t="s">
        <v>667</v>
      </c>
      <c r="K5" s="9" t="s">
        <v>668</v>
      </c>
      <c r="L5" s="9" t="s">
        <v>667</v>
      </c>
    </row>
    <row r="6" spans="2:12" x14ac:dyDescent="0.25">
      <c r="B6" s="9"/>
      <c r="C6" s="9"/>
      <c r="D6" s="9" t="s">
        <v>561</v>
      </c>
      <c r="E6" s="9" t="s">
        <v>669</v>
      </c>
      <c r="F6" s="9" t="s">
        <v>562</v>
      </c>
      <c r="G6" s="9" t="s">
        <v>563</v>
      </c>
      <c r="H6" s="9" t="s">
        <v>564</v>
      </c>
      <c r="I6" s="9" t="s">
        <v>588</v>
      </c>
      <c r="J6" s="9" t="s">
        <v>670</v>
      </c>
      <c r="K6" s="9" t="s">
        <v>671</v>
      </c>
      <c r="L6" s="9" t="s">
        <v>672</v>
      </c>
    </row>
    <row r="7" spans="2:12" x14ac:dyDescent="0.25">
      <c r="B7" s="83">
        <v>1</v>
      </c>
      <c r="C7" s="107" t="s">
        <v>475</v>
      </c>
      <c r="D7" s="107"/>
      <c r="E7" s="22"/>
      <c r="F7" s="22"/>
      <c r="G7" s="40">
        <f>SUM(G8:G11)</f>
        <v>82</v>
      </c>
      <c r="H7" s="40">
        <f>SUM(H8:H11)</f>
        <v>82</v>
      </c>
      <c r="I7" s="40">
        <f>SUM(I8:I11)</f>
        <v>0</v>
      </c>
      <c r="J7" s="40">
        <f>SUM(J8:J11)</f>
        <v>0</v>
      </c>
      <c r="K7" s="19">
        <f t="shared" ref="K7:K38" si="0">IF(G7&gt;0,(I7/G7)*100,"(-)")</f>
        <v>0</v>
      </c>
      <c r="L7" s="19">
        <f t="shared" ref="L7:L38" si="1">IF(G7&gt;0,(J7/G7)*100,"(-)")</f>
        <v>0</v>
      </c>
    </row>
    <row r="8" spans="2:12" x14ac:dyDescent="0.25">
      <c r="B8" s="87"/>
      <c r="C8" s="1"/>
      <c r="D8" s="1" t="s">
        <v>673</v>
      </c>
      <c r="E8" s="10">
        <v>0</v>
      </c>
      <c r="F8" s="10" t="s">
        <v>674</v>
      </c>
      <c r="G8" s="38">
        <f>SUM(H8:I8)</f>
        <v>70</v>
      </c>
      <c r="H8" s="17">
        <v>70</v>
      </c>
      <c r="I8" s="17">
        <v>0</v>
      </c>
      <c r="J8" s="17">
        <v>0</v>
      </c>
      <c r="K8" s="20">
        <f t="shared" si="0"/>
        <v>0</v>
      </c>
      <c r="L8" s="20">
        <f t="shared" si="1"/>
        <v>0</v>
      </c>
    </row>
    <row r="9" spans="2:12" x14ac:dyDescent="0.25">
      <c r="B9" s="87"/>
      <c r="C9" s="1"/>
      <c r="D9" s="1" t="s">
        <v>675</v>
      </c>
      <c r="E9" s="10">
        <v>0</v>
      </c>
      <c r="F9" s="10" t="s">
        <v>599</v>
      </c>
      <c r="G9" s="38">
        <f>SUM(H9:I9)</f>
        <v>5</v>
      </c>
      <c r="H9" s="17">
        <v>5</v>
      </c>
      <c r="I9" s="17">
        <v>0</v>
      </c>
      <c r="J9" s="17">
        <v>0</v>
      </c>
      <c r="K9" s="20">
        <f t="shared" si="0"/>
        <v>0</v>
      </c>
      <c r="L9" s="20">
        <f t="shared" si="1"/>
        <v>0</v>
      </c>
    </row>
    <row r="10" spans="2:12" x14ac:dyDescent="0.25">
      <c r="B10" s="87"/>
      <c r="C10" s="1"/>
      <c r="D10" s="1" t="s">
        <v>676</v>
      </c>
      <c r="E10" s="10">
        <v>0</v>
      </c>
      <c r="F10" s="10" t="s">
        <v>597</v>
      </c>
      <c r="G10" s="38">
        <f>SUM(H10:I10)</f>
        <v>0</v>
      </c>
      <c r="H10" s="17">
        <v>0</v>
      </c>
      <c r="I10" s="17">
        <v>0</v>
      </c>
      <c r="J10" s="17">
        <v>0</v>
      </c>
      <c r="K10" s="20" t="str">
        <f t="shared" si="0"/>
        <v>(-)</v>
      </c>
      <c r="L10" s="20" t="str">
        <f t="shared" si="1"/>
        <v>(-)</v>
      </c>
    </row>
    <row r="11" spans="2:12" x14ac:dyDescent="0.25">
      <c r="B11" s="87"/>
      <c r="C11" s="1"/>
      <c r="D11" s="1" t="s">
        <v>677</v>
      </c>
      <c r="E11" s="10">
        <v>0</v>
      </c>
      <c r="F11" s="10" t="s">
        <v>599</v>
      </c>
      <c r="G11" s="38">
        <f>SUM(H11:I11)</f>
        <v>7</v>
      </c>
      <c r="H11" s="17">
        <v>7</v>
      </c>
      <c r="I11" s="17">
        <v>0</v>
      </c>
      <c r="J11" s="17">
        <v>0</v>
      </c>
      <c r="K11" s="20">
        <f t="shared" si="0"/>
        <v>0</v>
      </c>
      <c r="L11" s="20">
        <f t="shared" si="1"/>
        <v>0</v>
      </c>
    </row>
    <row r="12" spans="2:12" x14ac:dyDescent="0.25">
      <c r="B12" s="83">
        <v>2</v>
      </c>
      <c r="C12" s="107" t="s">
        <v>476</v>
      </c>
      <c r="D12" s="107"/>
      <c r="E12" s="22"/>
      <c r="F12" s="22"/>
      <c r="G12" s="40">
        <f>SUM(G13:G16)</f>
        <v>47.1</v>
      </c>
      <c r="H12" s="40">
        <f>SUM(H13:H16)</f>
        <v>47.1</v>
      </c>
      <c r="I12" s="40">
        <f>SUM(I13:I16)</f>
        <v>0</v>
      </c>
      <c r="J12" s="40">
        <f>SUM(J13:J16)</f>
        <v>0</v>
      </c>
      <c r="K12" s="19">
        <f t="shared" si="0"/>
        <v>0</v>
      </c>
      <c r="L12" s="19">
        <f t="shared" si="1"/>
        <v>0</v>
      </c>
    </row>
    <row r="13" spans="2:12" x14ac:dyDescent="0.25">
      <c r="B13" s="87"/>
      <c r="C13" s="1"/>
      <c r="D13" s="1" t="s">
        <v>673</v>
      </c>
      <c r="E13" s="10">
        <v>0</v>
      </c>
      <c r="F13" s="10" t="s">
        <v>674</v>
      </c>
      <c r="G13" s="38">
        <f>SUM(H13:I13)</f>
        <v>44</v>
      </c>
      <c r="H13" s="17">
        <v>44</v>
      </c>
      <c r="I13" s="17">
        <v>0</v>
      </c>
      <c r="J13" s="17">
        <v>0</v>
      </c>
      <c r="K13" s="20">
        <f t="shared" si="0"/>
        <v>0</v>
      </c>
      <c r="L13" s="20">
        <f t="shared" si="1"/>
        <v>0</v>
      </c>
    </row>
    <row r="14" spans="2:12" x14ac:dyDescent="0.25">
      <c r="B14" s="87"/>
      <c r="C14" s="1"/>
      <c r="D14" s="1" t="s">
        <v>675</v>
      </c>
      <c r="E14" s="10">
        <v>0</v>
      </c>
      <c r="F14" s="10" t="s">
        <v>599</v>
      </c>
      <c r="G14" s="38">
        <f>SUM(H14:I14)</f>
        <v>1.7</v>
      </c>
      <c r="H14" s="17">
        <v>1.7</v>
      </c>
      <c r="I14" s="17">
        <v>0</v>
      </c>
      <c r="J14" s="17">
        <v>0</v>
      </c>
      <c r="K14" s="20">
        <f t="shared" si="0"/>
        <v>0</v>
      </c>
      <c r="L14" s="20">
        <f t="shared" si="1"/>
        <v>0</v>
      </c>
    </row>
    <row r="15" spans="2:12" x14ac:dyDescent="0.25">
      <c r="B15" s="87"/>
      <c r="C15" s="1"/>
      <c r="D15" s="1" t="s">
        <v>676</v>
      </c>
      <c r="E15" s="10">
        <v>0</v>
      </c>
      <c r="F15" s="10" t="s">
        <v>597</v>
      </c>
      <c r="G15" s="38">
        <f>SUM(H15:I15)</f>
        <v>0</v>
      </c>
      <c r="H15" s="17">
        <v>0</v>
      </c>
      <c r="I15" s="17">
        <v>0</v>
      </c>
      <c r="J15" s="17">
        <v>0</v>
      </c>
      <c r="K15" s="20" t="str">
        <f t="shared" si="0"/>
        <v>(-)</v>
      </c>
      <c r="L15" s="20" t="str">
        <f t="shared" si="1"/>
        <v>(-)</v>
      </c>
    </row>
    <row r="16" spans="2:12" x14ac:dyDescent="0.25">
      <c r="B16" s="87"/>
      <c r="C16" s="1"/>
      <c r="D16" s="1" t="s">
        <v>677</v>
      </c>
      <c r="E16" s="10">
        <v>0</v>
      </c>
      <c r="F16" s="10" t="s">
        <v>599</v>
      </c>
      <c r="G16" s="38">
        <f>SUM(H16:I16)</f>
        <v>1.4</v>
      </c>
      <c r="H16" s="17">
        <v>1.4</v>
      </c>
      <c r="I16" s="17">
        <v>0</v>
      </c>
      <c r="J16" s="17">
        <v>0</v>
      </c>
      <c r="K16" s="20">
        <f t="shared" si="0"/>
        <v>0</v>
      </c>
      <c r="L16" s="20">
        <f t="shared" si="1"/>
        <v>0</v>
      </c>
    </row>
    <row r="17" spans="2:12" x14ac:dyDescent="0.25">
      <c r="B17" s="83">
        <v>3</v>
      </c>
      <c r="C17" s="107" t="s">
        <v>477</v>
      </c>
      <c r="D17" s="107"/>
      <c r="E17" s="22"/>
      <c r="F17" s="22"/>
      <c r="G17" s="40">
        <f>SUM(G18:G21)</f>
        <v>28.9</v>
      </c>
      <c r="H17" s="40">
        <f>SUM(H18:H21)</f>
        <v>28.9</v>
      </c>
      <c r="I17" s="40">
        <f>SUM(I18:I21)</f>
        <v>0</v>
      </c>
      <c r="J17" s="40">
        <f>SUM(J18:J21)</f>
        <v>0</v>
      </c>
      <c r="K17" s="19">
        <f t="shared" si="0"/>
        <v>0</v>
      </c>
      <c r="L17" s="19">
        <f t="shared" si="1"/>
        <v>0</v>
      </c>
    </row>
    <row r="18" spans="2:12" x14ac:dyDescent="0.25">
      <c r="B18" s="87"/>
      <c r="C18" s="1"/>
      <c r="D18" s="1" t="s">
        <v>673</v>
      </c>
      <c r="E18" s="10">
        <v>0</v>
      </c>
      <c r="F18" s="10" t="s">
        <v>674</v>
      </c>
      <c r="G18" s="38">
        <f>SUM(H18:I18)</f>
        <v>25</v>
      </c>
      <c r="H18" s="17">
        <v>25</v>
      </c>
      <c r="I18" s="17">
        <v>0</v>
      </c>
      <c r="J18" s="17">
        <v>0</v>
      </c>
      <c r="K18" s="20">
        <f t="shared" si="0"/>
        <v>0</v>
      </c>
      <c r="L18" s="20">
        <f t="shared" si="1"/>
        <v>0</v>
      </c>
    </row>
    <row r="19" spans="2:12" x14ac:dyDescent="0.25">
      <c r="B19" s="87"/>
      <c r="C19" s="1"/>
      <c r="D19" s="1" t="s">
        <v>675</v>
      </c>
      <c r="E19" s="10">
        <v>0</v>
      </c>
      <c r="F19" s="10" t="s">
        <v>599</v>
      </c>
      <c r="G19" s="38">
        <f>SUM(H19:I19)</f>
        <v>1.2</v>
      </c>
      <c r="H19" s="17">
        <v>1.2</v>
      </c>
      <c r="I19" s="17">
        <v>0</v>
      </c>
      <c r="J19" s="17">
        <v>0</v>
      </c>
      <c r="K19" s="20">
        <f t="shared" si="0"/>
        <v>0</v>
      </c>
      <c r="L19" s="20">
        <f t="shared" si="1"/>
        <v>0</v>
      </c>
    </row>
    <row r="20" spans="2:12" x14ac:dyDescent="0.25">
      <c r="B20" s="87"/>
      <c r="C20" s="1"/>
      <c r="D20" s="1" t="s">
        <v>676</v>
      </c>
      <c r="E20" s="10">
        <v>0</v>
      </c>
      <c r="F20" s="10" t="s">
        <v>597</v>
      </c>
      <c r="G20" s="38">
        <f>SUM(H20:I20)</f>
        <v>0</v>
      </c>
      <c r="H20" s="17">
        <v>0</v>
      </c>
      <c r="I20" s="17">
        <v>0</v>
      </c>
      <c r="J20" s="17">
        <v>0</v>
      </c>
      <c r="K20" s="20" t="str">
        <f t="shared" si="0"/>
        <v>(-)</v>
      </c>
      <c r="L20" s="20" t="str">
        <f t="shared" si="1"/>
        <v>(-)</v>
      </c>
    </row>
    <row r="21" spans="2:12" x14ac:dyDescent="0.25">
      <c r="B21" s="87"/>
      <c r="C21" s="1"/>
      <c r="D21" s="1" t="s">
        <v>677</v>
      </c>
      <c r="E21" s="10">
        <v>0</v>
      </c>
      <c r="F21" s="10" t="s">
        <v>599</v>
      </c>
      <c r="G21" s="38">
        <f>SUM(H21:I21)</f>
        <v>2.7</v>
      </c>
      <c r="H21" s="17">
        <v>2.7</v>
      </c>
      <c r="I21" s="17">
        <v>0</v>
      </c>
      <c r="J21" s="17">
        <v>0</v>
      </c>
      <c r="K21" s="20">
        <f t="shared" si="0"/>
        <v>0</v>
      </c>
      <c r="L21" s="20">
        <f t="shared" si="1"/>
        <v>0</v>
      </c>
    </row>
    <row r="22" spans="2:12" x14ac:dyDescent="0.25">
      <c r="B22" s="83">
        <v>4</v>
      </c>
      <c r="C22" s="107" t="s">
        <v>478</v>
      </c>
      <c r="D22" s="107"/>
      <c r="E22" s="22"/>
      <c r="F22" s="22"/>
      <c r="G22" s="40">
        <f>SUM(G23:G26)</f>
        <v>57.5</v>
      </c>
      <c r="H22" s="40">
        <f>SUM(H23:H26)</f>
        <v>57.5</v>
      </c>
      <c r="I22" s="40">
        <f>SUM(I23:I26)</f>
        <v>0</v>
      </c>
      <c r="J22" s="40">
        <f>SUM(J23:J26)</f>
        <v>0</v>
      </c>
      <c r="K22" s="19">
        <f t="shared" si="0"/>
        <v>0</v>
      </c>
      <c r="L22" s="19">
        <f t="shared" si="1"/>
        <v>0</v>
      </c>
    </row>
    <row r="23" spans="2:12" x14ac:dyDescent="0.25">
      <c r="B23" s="87"/>
      <c r="C23" s="1"/>
      <c r="D23" s="1" t="s">
        <v>673</v>
      </c>
      <c r="E23" s="10">
        <v>0</v>
      </c>
      <c r="F23" s="10" t="s">
        <v>674</v>
      </c>
      <c r="G23" s="38">
        <f>SUM(H23:I23)</f>
        <v>50</v>
      </c>
      <c r="H23" s="17">
        <v>50</v>
      </c>
      <c r="I23" s="17">
        <v>0</v>
      </c>
      <c r="J23" s="17">
        <v>0</v>
      </c>
      <c r="K23" s="20">
        <f t="shared" si="0"/>
        <v>0</v>
      </c>
      <c r="L23" s="20">
        <f t="shared" si="1"/>
        <v>0</v>
      </c>
    </row>
    <row r="24" spans="2:12" x14ac:dyDescent="0.25">
      <c r="B24" s="87"/>
      <c r="C24" s="1"/>
      <c r="D24" s="1" t="s">
        <v>675</v>
      </c>
      <c r="E24" s="10">
        <v>0</v>
      </c>
      <c r="F24" s="10" t="s">
        <v>599</v>
      </c>
      <c r="G24" s="38">
        <f>SUM(H24:I24)</f>
        <v>3</v>
      </c>
      <c r="H24" s="17">
        <v>3</v>
      </c>
      <c r="I24" s="17">
        <v>0</v>
      </c>
      <c r="J24" s="17">
        <v>0</v>
      </c>
      <c r="K24" s="20">
        <f t="shared" si="0"/>
        <v>0</v>
      </c>
      <c r="L24" s="20">
        <f t="shared" si="1"/>
        <v>0</v>
      </c>
    </row>
    <row r="25" spans="2:12" x14ac:dyDescent="0.25">
      <c r="B25" s="87"/>
      <c r="C25" s="1"/>
      <c r="D25" s="1" t="s">
        <v>676</v>
      </c>
      <c r="E25" s="10">
        <v>0</v>
      </c>
      <c r="F25" s="10" t="s">
        <v>597</v>
      </c>
      <c r="G25" s="38">
        <f>SUM(H25:I25)</f>
        <v>0</v>
      </c>
      <c r="H25" s="17">
        <v>0</v>
      </c>
      <c r="I25" s="17">
        <v>0</v>
      </c>
      <c r="J25" s="17">
        <v>0</v>
      </c>
      <c r="K25" s="20" t="str">
        <f t="shared" si="0"/>
        <v>(-)</v>
      </c>
      <c r="L25" s="20" t="str">
        <f t="shared" si="1"/>
        <v>(-)</v>
      </c>
    </row>
    <row r="26" spans="2:12" x14ac:dyDescent="0.25">
      <c r="B26" s="87"/>
      <c r="C26" s="1"/>
      <c r="D26" s="1" t="s">
        <v>677</v>
      </c>
      <c r="E26" s="10">
        <v>0</v>
      </c>
      <c r="F26" s="10" t="s">
        <v>599</v>
      </c>
      <c r="G26" s="38">
        <f>SUM(H26:I26)</f>
        <v>4.5</v>
      </c>
      <c r="H26" s="17">
        <v>4.5</v>
      </c>
      <c r="I26" s="17">
        <v>0</v>
      </c>
      <c r="J26" s="17">
        <v>0</v>
      </c>
      <c r="K26" s="20">
        <f t="shared" si="0"/>
        <v>0</v>
      </c>
      <c r="L26" s="20">
        <f t="shared" si="1"/>
        <v>0</v>
      </c>
    </row>
    <row r="27" spans="2:12" x14ac:dyDescent="0.25">
      <c r="B27" s="83">
        <v>5</v>
      </c>
      <c r="C27" s="107" t="s">
        <v>479</v>
      </c>
      <c r="D27" s="107"/>
      <c r="E27" s="22"/>
      <c r="F27" s="22"/>
      <c r="G27" s="40">
        <f>SUM(G28:G31)</f>
        <v>26</v>
      </c>
      <c r="H27" s="40">
        <f>SUM(H28:H31)</f>
        <v>26</v>
      </c>
      <c r="I27" s="40">
        <f>SUM(I28:I31)</f>
        <v>0</v>
      </c>
      <c r="J27" s="40">
        <f>SUM(J28:J31)</f>
        <v>0</v>
      </c>
      <c r="K27" s="19">
        <f t="shared" si="0"/>
        <v>0</v>
      </c>
      <c r="L27" s="19">
        <f t="shared" si="1"/>
        <v>0</v>
      </c>
    </row>
    <row r="28" spans="2:12" x14ac:dyDescent="0.25">
      <c r="B28" s="87"/>
      <c r="C28" s="1"/>
      <c r="D28" s="1" t="s">
        <v>673</v>
      </c>
      <c r="E28" s="10">
        <v>0</v>
      </c>
      <c r="F28" s="10" t="s">
        <v>674</v>
      </c>
      <c r="G28" s="38">
        <f>SUM(H28:I28)</f>
        <v>22</v>
      </c>
      <c r="H28" s="17">
        <v>22</v>
      </c>
      <c r="I28" s="17">
        <v>0</v>
      </c>
      <c r="J28" s="17">
        <v>0</v>
      </c>
      <c r="K28" s="20">
        <f t="shared" si="0"/>
        <v>0</v>
      </c>
      <c r="L28" s="20">
        <f t="shared" si="1"/>
        <v>0</v>
      </c>
    </row>
    <row r="29" spans="2:12" x14ac:dyDescent="0.25">
      <c r="B29" s="87"/>
      <c r="C29" s="1"/>
      <c r="D29" s="1" t="s">
        <v>675</v>
      </c>
      <c r="E29" s="10">
        <v>0</v>
      </c>
      <c r="F29" s="10" t="s">
        <v>599</v>
      </c>
      <c r="G29" s="38">
        <f>SUM(H29:I29)</f>
        <v>0.9</v>
      </c>
      <c r="H29" s="17">
        <v>0.9</v>
      </c>
      <c r="I29" s="17">
        <v>0</v>
      </c>
      <c r="J29" s="17">
        <v>0</v>
      </c>
      <c r="K29" s="20">
        <f t="shared" si="0"/>
        <v>0</v>
      </c>
      <c r="L29" s="20">
        <f t="shared" si="1"/>
        <v>0</v>
      </c>
    </row>
    <row r="30" spans="2:12" x14ac:dyDescent="0.25">
      <c r="B30" s="87"/>
      <c r="C30" s="1"/>
      <c r="D30" s="1" t="s">
        <v>676</v>
      </c>
      <c r="E30" s="10">
        <v>0</v>
      </c>
      <c r="F30" s="10" t="s">
        <v>597</v>
      </c>
      <c r="G30" s="38">
        <f>SUM(H30:I30)</f>
        <v>1</v>
      </c>
      <c r="H30" s="17">
        <v>1</v>
      </c>
      <c r="I30" s="17">
        <v>0</v>
      </c>
      <c r="J30" s="17">
        <v>0</v>
      </c>
      <c r="K30" s="20">
        <f t="shared" si="0"/>
        <v>0</v>
      </c>
      <c r="L30" s="20">
        <f t="shared" si="1"/>
        <v>0</v>
      </c>
    </row>
    <row r="31" spans="2:12" x14ac:dyDescent="0.25">
      <c r="B31" s="87"/>
      <c r="C31" s="1"/>
      <c r="D31" s="1" t="s">
        <v>677</v>
      </c>
      <c r="E31" s="10">
        <v>0</v>
      </c>
      <c r="F31" s="10" t="s">
        <v>599</v>
      </c>
      <c r="G31" s="38">
        <f>SUM(H31:I31)</f>
        <v>2.1</v>
      </c>
      <c r="H31" s="17">
        <v>2.1</v>
      </c>
      <c r="I31" s="17">
        <v>0</v>
      </c>
      <c r="J31" s="17">
        <v>0</v>
      </c>
      <c r="K31" s="20">
        <f t="shared" si="0"/>
        <v>0</v>
      </c>
      <c r="L31" s="20">
        <f t="shared" si="1"/>
        <v>0</v>
      </c>
    </row>
    <row r="32" spans="2:12" x14ac:dyDescent="0.25">
      <c r="B32" s="83">
        <v>6</v>
      </c>
      <c r="C32" s="107" t="s">
        <v>480</v>
      </c>
      <c r="D32" s="107"/>
      <c r="E32" s="22"/>
      <c r="F32" s="22"/>
      <c r="G32" s="40">
        <f>SUM(G33:G36)</f>
        <v>49</v>
      </c>
      <c r="H32" s="40">
        <f>SUM(H33:H36)</f>
        <v>49</v>
      </c>
      <c r="I32" s="40">
        <f>SUM(I33:I36)</f>
        <v>0</v>
      </c>
      <c r="J32" s="40">
        <f>SUM(J33:J36)</f>
        <v>0</v>
      </c>
      <c r="K32" s="19">
        <f t="shared" si="0"/>
        <v>0</v>
      </c>
      <c r="L32" s="19">
        <f t="shared" si="1"/>
        <v>0</v>
      </c>
    </row>
    <row r="33" spans="2:12" x14ac:dyDescent="0.25">
      <c r="B33" s="87"/>
      <c r="C33" s="1"/>
      <c r="D33" s="1" t="s">
        <v>673</v>
      </c>
      <c r="E33" s="10">
        <v>0</v>
      </c>
      <c r="F33" s="10" t="s">
        <v>674</v>
      </c>
      <c r="G33" s="38">
        <f>SUM(H33:I33)</f>
        <v>45</v>
      </c>
      <c r="H33" s="17">
        <v>45</v>
      </c>
      <c r="I33" s="17">
        <v>0</v>
      </c>
      <c r="J33" s="17">
        <v>0</v>
      </c>
      <c r="K33" s="20">
        <f t="shared" si="0"/>
        <v>0</v>
      </c>
      <c r="L33" s="20">
        <f t="shared" si="1"/>
        <v>0</v>
      </c>
    </row>
    <row r="34" spans="2:12" x14ac:dyDescent="0.25">
      <c r="B34" s="87"/>
      <c r="C34" s="1"/>
      <c r="D34" s="1" t="s">
        <v>675</v>
      </c>
      <c r="E34" s="10">
        <v>0</v>
      </c>
      <c r="F34" s="10" t="s">
        <v>599</v>
      </c>
      <c r="G34" s="38">
        <f>SUM(H34:I34)</f>
        <v>2</v>
      </c>
      <c r="H34" s="17">
        <v>2</v>
      </c>
      <c r="I34" s="17">
        <v>0</v>
      </c>
      <c r="J34" s="17">
        <v>0</v>
      </c>
      <c r="K34" s="20">
        <f t="shared" si="0"/>
        <v>0</v>
      </c>
      <c r="L34" s="20">
        <f t="shared" si="1"/>
        <v>0</v>
      </c>
    </row>
    <row r="35" spans="2:12" x14ac:dyDescent="0.25">
      <c r="B35" s="87"/>
      <c r="C35" s="1"/>
      <c r="D35" s="1" t="s">
        <v>676</v>
      </c>
      <c r="E35" s="10">
        <v>0</v>
      </c>
      <c r="F35" s="10" t="s">
        <v>597</v>
      </c>
      <c r="G35" s="38">
        <f>SUM(H35:I35)</f>
        <v>0</v>
      </c>
      <c r="H35" s="17">
        <v>0</v>
      </c>
      <c r="I35" s="17">
        <v>0</v>
      </c>
      <c r="J35" s="17">
        <v>0</v>
      </c>
      <c r="K35" s="20" t="str">
        <f t="shared" si="0"/>
        <v>(-)</v>
      </c>
      <c r="L35" s="20" t="str">
        <f t="shared" si="1"/>
        <v>(-)</v>
      </c>
    </row>
    <row r="36" spans="2:12" x14ac:dyDescent="0.25">
      <c r="B36" s="87"/>
      <c r="C36" s="1"/>
      <c r="D36" s="1" t="s">
        <v>677</v>
      </c>
      <c r="E36" s="10">
        <v>0</v>
      </c>
      <c r="F36" s="10" t="s">
        <v>599</v>
      </c>
      <c r="G36" s="38">
        <f>SUM(H36:I36)</f>
        <v>2</v>
      </c>
      <c r="H36" s="17">
        <v>2</v>
      </c>
      <c r="I36" s="17">
        <v>0</v>
      </c>
      <c r="J36" s="17">
        <v>0</v>
      </c>
      <c r="K36" s="20">
        <f t="shared" si="0"/>
        <v>0</v>
      </c>
      <c r="L36" s="20">
        <f t="shared" si="1"/>
        <v>0</v>
      </c>
    </row>
    <row r="37" spans="2:12" x14ac:dyDescent="0.25">
      <c r="B37" s="83">
        <v>7</v>
      </c>
      <c r="C37" s="107" t="s">
        <v>481</v>
      </c>
      <c r="D37" s="107"/>
      <c r="E37" s="22"/>
      <c r="F37" s="22"/>
      <c r="G37" s="40">
        <f>SUM(G38:G41)</f>
        <v>34.5</v>
      </c>
      <c r="H37" s="40">
        <f>SUM(H38:H41)</f>
        <v>34.5</v>
      </c>
      <c r="I37" s="40">
        <f>SUM(I38:I41)</f>
        <v>0</v>
      </c>
      <c r="J37" s="40">
        <f>SUM(J38:J41)</f>
        <v>0</v>
      </c>
      <c r="K37" s="19">
        <f t="shared" si="0"/>
        <v>0</v>
      </c>
      <c r="L37" s="19">
        <f t="shared" si="1"/>
        <v>0</v>
      </c>
    </row>
    <row r="38" spans="2:12" x14ac:dyDescent="0.25">
      <c r="B38" s="87"/>
      <c r="C38" s="1"/>
      <c r="D38" s="1" t="s">
        <v>673</v>
      </c>
      <c r="E38" s="10">
        <v>0</v>
      </c>
      <c r="F38" s="10" t="s">
        <v>674</v>
      </c>
      <c r="G38" s="38">
        <f>SUM(H38:I38)</f>
        <v>30</v>
      </c>
      <c r="H38" s="17">
        <v>30</v>
      </c>
      <c r="I38" s="17">
        <v>0</v>
      </c>
      <c r="J38" s="17">
        <v>0</v>
      </c>
      <c r="K38" s="20">
        <f t="shared" si="0"/>
        <v>0</v>
      </c>
      <c r="L38" s="20">
        <f t="shared" si="1"/>
        <v>0</v>
      </c>
    </row>
    <row r="39" spans="2:12" x14ac:dyDescent="0.25">
      <c r="B39" s="87"/>
      <c r="C39" s="1"/>
      <c r="D39" s="1" t="s">
        <v>675</v>
      </c>
      <c r="E39" s="10">
        <v>0</v>
      </c>
      <c r="F39" s="10" t="s">
        <v>599</v>
      </c>
      <c r="G39" s="38">
        <f>SUM(H39:I39)</f>
        <v>1.5</v>
      </c>
      <c r="H39" s="17">
        <v>1.5</v>
      </c>
      <c r="I39" s="17">
        <v>0</v>
      </c>
      <c r="J39" s="17">
        <v>0</v>
      </c>
      <c r="K39" s="20">
        <f t="shared" ref="K39:K70" si="2">IF(G39&gt;0,(I39/G39)*100,"(-)")</f>
        <v>0</v>
      </c>
      <c r="L39" s="20">
        <f t="shared" ref="L39:L70" si="3">IF(G39&gt;0,(J39/G39)*100,"(-)")</f>
        <v>0</v>
      </c>
    </row>
    <row r="40" spans="2:12" x14ac:dyDescent="0.25">
      <c r="B40" s="87"/>
      <c r="C40" s="1"/>
      <c r="D40" s="1" t="s">
        <v>676</v>
      </c>
      <c r="E40" s="10">
        <v>0</v>
      </c>
      <c r="F40" s="10" t="s">
        <v>597</v>
      </c>
      <c r="G40" s="38">
        <f>SUM(H40:I40)</f>
        <v>1</v>
      </c>
      <c r="H40" s="17">
        <v>1</v>
      </c>
      <c r="I40" s="17">
        <v>0</v>
      </c>
      <c r="J40" s="17">
        <v>0</v>
      </c>
      <c r="K40" s="20">
        <f t="shared" si="2"/>
        <v>0</v>
      </c>
      <c r="L40" s="20">
        <f t="shared" si="3"/>
        <v>0</v>
      </c>
    </row>
    <row r="41" spans="2:12" x14ac:dyDescent="0.25">
      <c r="B41" s="87"/>
      <c r="C41" s="1"/>
      <c r="D41" s="1" t="s">
        <v>677</v>
      </c>
      <c r="E41" s="10">
        <v>0</v>
      </c>
      <c r="F41" s="10" t="s">
        <v>599</v>
      </c>
      <c r="G41" s="38">
        <f>SUM(H41:I41)</f>
        <v>2</v>
      </c>
      <c r="H41" s="17">
        <v>2</v>
      </c>
      <c r="I41" s="17">
        <v>0</v>
      </c>
      <c r="J41" s="17">
        <v>0</v>
      </c>
      <c r="K41" s="20">
        <f t="shared" si="2"/>
        <v>0</v>
      </c>
      <c r="L41" s="20">
        <f t="shared" si="3"/>
        <v>0</v>
      </c>
    </row>
    <row r="42" spans="2:12" x14ac:dyDescent="0.25">
      <c r="B42" s="83">
        <v>8</v>
      </c>
      <c r="C42" s="107" t="s">
        <v>482</v>
      </c>
      <c r="D42" s="107"/>
      <c r="E42" s="22"/>
      <c r="F42" s="22"/>
      <c r="G42" s="40">
        <f>SUM(G43:G46)</f>
        <v>31.3</v>
      </c>
      <c r="H42" s="40">
        <f>SUM(H43:H46)</f>
        <v>31.3</v>
      </c>
      <c r="I42" s="40">
        <f>SUM(I43:I46)</f>
        <v>0</v>
      </c>
      <c r="J42" s="40">
        <f>SUM(J43:J46)</f>
        <v>0</v>
      </c>
      <c r="K42" s="19">
        <f t="shared" si="2"/>
        <v>0</v>
      </c>
      <c r="L42" s="19">
        <f t="shared" si="3"/>
        <v>0</v>
      </c>
    </row>
    <row r="43" spans="2:12" x14ac:dyDescent="0.25">
      <c r="B43" s="87"/>
      <c r="C43" s="1"/>
      <c r="D43" s="1" t="s">
        <v>673</v>
      </c>
      <c r="E43" s="10">
        <v>0</v>
      </c>
      <c r="F43" s="10" t="s">
        <v>674</v>
      </c>
      <c r="G43" s="38">
        <f>SUM(H43:I43)</f>
        <v>28</v>
      </c>
      <c r="H43" s="17">
        <v>28</v>
      </c>
      <c r="I43" s="17">
        <v>0</v>
      </c>
      <c r="J43" s="17">
        <v>0</v>
      </c>
      <c r="K43" s="20">
        <f t="shared" si="2"/>
        <v>0</v>
      </c>
      <c r="L43" s="20">
        <f t="shared" si="3"/>
        <v>0</v>
      </c>
    </row>
    <row r="44" spans="2:12" x14ac:dyDescent="0.25">
      <c r="B44" s="87"/>
      <c r="C44" s="1"/>
      <c r="D44" s="1" t="s">
        <v>675</v>
      </c>
      <c r="E44" s="10">
        <v>0</v>
      </c>
      <c r="F44" s="10" t="s">
        <v>599</v>
      </c>
      <c r="G44" s="38">
        <f>SUM(H44:I44)</f>
        <v>1.3</v>
      </c>
      <c r="H44" s="17">
        <v>1.3</v>
      </c>
      <c r="I44" s="17">
        <v>0</v>
      </c>
      <c r="J44" s="17">
        <v>0</v>
      </c>
      <c r="K44" s="20">
        <f t="shared" si="2"/>
        <v>0</v>
      </c>
      <c r="L44" s="20">
        <f t="shared" si="3"/>
        <v>0</v>
      </c>
    </row>
    <row r="45" spans="2:12" x14ac:dyDescent="0.25">
      <c r="B45" s="87"/>
      <c r="C45" s="1"/>
      <c r="D45" s="1" t="s">
        <v>676</v>
      </c>
      <c r="E45" s="10">
        <v>0</v>
      </c>
      <c r="F45" s="10" t="s">
        <v>597</v>
      </c>
      <c r="G45" s="38">
        <f>SUM(H45:I45)</f>
        <v>0</v>
      </c>
      <c r="H45" s="17">
        <v>0</v>
      </c>
      <c r="I45" s="17">
        <v>0</v>
      </c>
      <c r="J45" s="17">
        <v>0</v>
      </c>
      <c r="K45" s="20" t="str">
        <f t="shared" si="2"/>
        <v>(-)</v>
      </c>
      <c r="L45" s="20" t="str">
        <f t="shared" si="3"/>
        <v>(-)</v>
      </c>
    </row>
    <row r="46" spans="2:12" x14ac:dyDescent="0.25">
      <c r="B46" s="87"/>
      <c r="C46" s="1"/>
      <c r="D46" s="1" t="s">
        <v>677</v>
      </c>
      <c r="E46" s="10">
        <v>0</v>
      </c>
      <c r="F46" s="10" t="s">
        <v>599</v>
      </c>
      <c r="G46" s="38">
        <f>SUM(H46:I46)</f>
        <v>2</v>
      </c>
      <c r="H46" s="17">
        <v>2</v>
      </c>
      <c r="I46" s="17">
        <v>0</v>
      </c>
      <c r="J46" s="17">
        <v>0</v>
      </c>
      <c r="K46" s="20">
        <f t="shared" si="2"/>
        <v>0</v>
      </c>
      <c r="L46" s="20">
        <f t="shared" si="3"/>
        <v>0</v>
      </c>
    </row>
    <row r="47" spans="2:12" x14ac:dyDescent="0.25">
      <c r="B47" s="83">
        <v>9</v>
      </c>
      <c r="C47" s="107" t="s">
        <v>483</v>
      </c>
      <c r="D47" s="107"/>
      <c r="E47" s="22"/>
      <c r="F47" s="22"/>
      <c r="G47" s="40">
        <f>SUM(G48:G51)</f>
        <v>55</v>
      </c>
      <c r="H47" s="40">
        <f>SUM(H48:H51)</f>
        <v>55</v>
      </c>
      <c r="I47" s="40">
        <f>SUM(I48:I51)</f>
        <v>0</v>
      </c>
      <c r="J47" s="40">
        <f>SUM(J48:J51)</f>
        <v>0</v>
      </c>
      <c r="K47" s="19">
        <f t="shared" si="2"/>
        <v>0</v>
      </c>
      <c r="L47" s="19">
        <f t="shared" si="3"/>
        <v>0</v>
      </c>
    </row>
    <row r="48" spans="2:12" x14ac:dyDescent="0.25">
      <c r="B48" s="87"/>
      <c r="C48" s="1"/>
      <c r="D48" s="1" t="s">
        <v>673</v>
      </c>
      <c r="E48" s="10">
        <v>0</v>
      </c>
      <c r="F48" s="10" t="s">
        <v>674</v>
      </c>
      <c r="G48" s="38">
        <f>SUM(H48:I48)</f>
        <v>50</v>
      </c>
      <c r="H48" s="17">
        <v>50</v>
      </c>
      <c r="I48" s="17">
        <v>0</v>
      </c>
      <c r="J48" s="17">
        <v>0</v>
      </c>
      <c r="K48" s="20">
        <f t="shared" si="2"/>
        <v>0</v>
      </c>
      <c r="L48" s="20">
        <f t="shared" si="3"/>
        <v>0</v>
      </c>
    </row>
    <row r="49" spans="2:12" x14ac:dyDescent="0.25">
      <c r="B49" s="87"/>
      <c r="C49" s="1"/>
      <c r="D49" s="1" t="s">
        <v>675</v>
      </c>
      <c r="E49" s="10">
        <v>0</v>
      </c>
      <c r="F49" s="10" t="s">
        <v>599</v>
      </c>
      <c r="G49" s="38">
        <f>SUM(H49:I49)</f>
        <v>2.2000000000000002</v>
      </c>
      <c r="H49" s="17">
        <v>2.2000000000000002</v>
      </c>
      <c r="I49" s="17">
        <v>0</v>
      </c>
      <c r="J49" s="17">
        <v>0</v>
      </c>
      <c r="K49" s="20">
        <f t="shared" si="2"/>
        <v>0</v>
      </c>
      <c r="L49" s="20">
        <f t="shared" si="3"/>
        <v>0</v>
      </c>
    </row>
    <row r="50" spans="2:12" x14ac:dyDescent="0.25">
      <c r="B50" s="87"/>
      <c r="C50" s="1"/>
      <c r="D50" s="1" t="s">
        <v>676</v>
      </c>
      <c r="E50" s="10">
        <v>0</v>
      </c>
      <c r="F50" s="10" t="s">
        <v>597</v>
      </c>
      <c r="G50" s="38">
        <f>SUM(H50:I50)</f>
        <v>0</v>
      </c>
      <c r="H50" s="17">
        <v>0</v>
      </c>
      <c r="I50" s="17">
        <v>0</v>
      </c>
      <c r="J50" s="17">
        <v>0</v>
      </c>
      <c r="K50" s="20" t="str">
        <f t="shared" si="2"/>
        <v>(-)</v>
      </c>
      <c r="L50" s="20" t="str">
        <f t="shared" si="3"/>
        <v>(-)</v>
      </c>
    </row>
    <row r="51" spans="2:12" x14ac:dyDescent="0.25">
      <c r="B51" s="87"/>
      <c r="C51" s="1"/>
      <c r="D51" s="1" t="s">
        <v>677</v>
      </c>
      <c r="E51" s="10">
        <v>0</v>
      </c>
      <c r="F51" s="10" t="s">
        <v>599</v>
      </c>
      <c r="G51" s="38">
        <f>SUM(H51:I51)</f>
        <v>2.8</v>
      </c>
      <c r="H51" s="17">
        <v>2.8</v>
      </c>
      <c r="I51" s="17">
        <v>0</v>
      </c>
      <c r="J51" s="17">
        <v>0</v>
      </c>
      <c r="K51" s="20">
        <f t="shared" si="2"/>
        <v>0</v>
      </c>
      <c r="L51" s="20">
        <f t="shared" si="3"/>
        <v>0</v>
      </c>
    </row>
    <row r="52" spans="2:12" x14ac:dyDescent="0.25">
      <c r="B52" s="83">
        <v>10</v>
      </c>
      <c r="C52" s="107" t="s">
        <v>484</v>
      </c>
      <c r="D52" s="107"/>
      <c r="E52" s="22"/>
      <c r="F52" s="22"/>
      <c r="G52" s="40">
        <f>SUM(G53:G56)</f>
        <v>17.7</v>
      </c>
      <c r="H52" s="40">
        <f>SUM(H53:H56)</f>
        <v>17.7</v>
      </c>
      <c r="I52" s="40">
        <f>SUM(I53:I56)</f>
        <v>0</v>
      </c>
      <c r="J52" s="40">
        <f>SUM(J53:J56)</f>
        <v>0</v>
      </c>
      <c r="K52" s="19">
        <f t="shared" si="2"/>
        <v>0</v>
      </c>
      <c r="L52" s="19">
        <f t="shared" si="3"/>
        <v>0</v>
      </c>
    </row>
    <row r="53" spans="2:12" x14ac:dyDescent="0.25">
      <c r="B53" s="87"/>
      <c r="C53" s="1"/>
      <c r="D53" s="1" t="s">
        <v>673</v>
      </c>
      <c r="E53" s="10">
        <v>0</v>
      </c>
      <c r="F53" s="10" t="s">
        <v>674</v>
      </c>
      <c r="G53" s="38">
        <f>SUM(H53:I53)</f>
        <v>15</v>
      </c>
      <c r="H53" s="17">
        <v>15</v>
      </c>
      <c r="I53" s="17">
        <v>0</v>
      </c>
      <c r="J53" s="17">
        <v>0</v>
      </c>
      <c r="K53" s="20">
        <f t="shared" si="2"/>
        <v>0</v>
      </c>
      <c r="L53" s="20">
        <f t="shared" si="3"/>
        <v>0</v>
      </c>
    </row>
    <row r="54" spans="2:12" x14ac:dyDescent="0.25">
      <c r="B54" s="87"/>
      <c r="C54" s="1"/>
      <c r="D54" s="1" t="s">
        <v>675</v>
      </c>
      <c r="E54" s="10">
        <v>0</v>
      </c>
      <c r="F54" s="10" t="s">
        <v>599</v>
      </c>
      <c r="G54" s="38">
        <f>SUM(H54:I54)</f>
        <v>1</v>
      </c>
      <c r="H54" s="17">
        <v>1</v>
      </c>
      <c r="I54" s="17">
        <v>0</v>
      </c>
      <c r="J54" s="17">
        <v>0</v>
      </c>
      <c r="K54" s="20">
        <f t="shared" si="2"/>
        <v>0</v>
      </c>
      <c r="L54" s="20">
        <f t="shared" si="3"/>
        <v>0</v>
      </c>
    </row>
    <row r="55" spans="2:12" x14ac:dyDescent="0.25">
      <c r="B55" s="87"/>
      <c r="C55" s="1"/>
      <c r="D55" s="1" t="s">
        <v>676</v>
      </c>
      <c r="E55" s="10">
        <v>0</v>
      </c>
      <c r="F55" s="10" t="s">
        <v>597</v>
      </c>
      <c r="G55" s="38">
        <f>SUM(H55:I55)</f>
        <v>0</v>
      </c>
      <c r="H55" s="17">
        <v>0</v>
      </c>
      <c r="I55" s="17">
        <v>0</v>
      </c>
      <c r="J55" s="17">
        <v>0</v>
      </c>
      <c r="K55" s="20" t="str">
        <f t="shared" si="2"/>
        <v>(-)</v>
      </c>
      <c r="L55" s="20" t="str">
        <f t="shared" si="3"/>
        <v>(-)</v>
      </c>
    </row>
    <row r="56" spans="2:12" x14ac:dyDescent="0.25">
      <c r="B56" s="87"/>
      <c r="C56" s="1"/>
      <c r="D56" s="1" t="s">
        <v>677</v>
      </c>
      <c r="E56" s="10">
        <v>0</v>
      </c>
      <c r="F56" s="10" t="s">
        <v>599</v>
      </c>
      <c r="G56" s="38">
        <f>SUM(H56:I56)</f>
        <v>1.7</v>
      </c>
      <c r="H56" s="17">
        <v>1.7</v>
      </c>
      <c r="I56" s="17">
        <v>0</v>
      </c>
      <c r="J56" s="17">
        <v>0</v>
      </c>
      <c r="K56" s="20">
        <f t="shared" si="2"/>
        <v>0</v>
      </c>
      <c r="L56" s="20">
        <f t="shared" si="3"/>
        <v>0</v>
      </c>
    </row>
    <row r="57" spans="2:12" x14ac:dyDescent="0.25">
      <c r="B57" s="83">
        <v>11</v>
      </c>
      <c r="C57" s="107" t="s">
        <v>485</v>
      </c>
      <c r="D57" s="107"/>
      <c r="E57" s="22"/>
      <c r="F57" s="22"/>
      <c r="G57" s="40">
        <f>SUM(G58:G61)</f>
        <v>29.5</v>
      </c>
      <c r="H57" s="40">
        <f>SUM(H58:H61)</f>
        <v>29.5</v>
      </c>
      <c r="I57" s="40">
        <f>SUM(I58:I61)</f>
        <v>0</v>
      </c>
      <c r="J57" s="40">
        <f>SUM(J58:J61)</f>
        <v>0</v>
      </c>
      <c r="K57" s="19">
        <f t="shared" si="2"/>
        <v>0</v>
      </c>
      <c r="L57" s="19">
        <f t="shared" si="3"/>
        <v>0</v>
      </c>
    </row>
    <row r="58" spans="2:12" x14ac:dyDescent="0.25">
      <c r="B58" s="87"/>
      <c r="C58" s="1"/>
      <c r="D58" s="1" t="s">
        <v>673</v>
      </c>
      <c r="E58" s="10">
        <v>0</v>
      </c>
      <c r="F58" s="10" t="s">
        <v>674</v>
      </c>
      <c r="G58" s="38">
        <f>SUM(H58:I58)</f>
        <v>25</v>
      </c>
      <c r="H58" s="17">
        <v>25</v>
      </c>
      <c r="I58" s="17">
        <v>0</v>
      </c>
      <c r="J58" s="17">
        <v>0</v>
      </c>
      <c r="K58" s="20">
        <f t="shared" si="2"/>
        <v>0</v>
      </c>
      <c r="L58" s="20">
        <f t="shared" si="3"/>
        <v>0</v>
      </c>
    </row>
    <row r="59" spans="2:12" x14ac:dyDescent="0.25">
      <c r="B59" s="87"/>
      <c r="C59" s="1"/>
      <c r="D59" s="1" t="s">
        <v>675</v>
      </c>
      <c r="E59" s="10">
        <v>0</v>
      </c>
      <c r="F59" s="10" t="s">
        <v>599</v>
      </c>
      <c r="G59" s="38">
        <f>SUM(H59:I59)</f>
        <v>1.1000000000000001</v>
      </c>
      <c r="H59" s="17">
        <v>1.1000000000000001</v>
      </c>
      <c r="I59" s="17">
        <v>0</v>
      </c>
      <c r="J59" s="17">
        <v>0</v>
      </c>
      <c r="K59" s="20">
        <f t="shared" si="2"/>
        <v>0</v>
      </c>
      <c r="L59" s="20">
        <f t="shared" si="3"/>
        <v>0</v>
      </c>
    </row>
    <row r="60" spans="2:12" x14ac:dyDescent="0.25">
      <c r="B60" s="87"/>
      <c r="C60" s="1"/>
      <c r="D60" s="1" t="s">
        <v>676</v>
      </c>
      <c r="E60" s="10">
        <v>0</v>
      </c>
      <c r="F60" s="10" t="s">
        <v>597</v>
      </c>
      <c r="G60" s="38">
        <f>SUM(H60:I60)</f>
        <v>0</v>
      </c>
      <c r="H60" s="17">
        <v>0</v>
      </c>
      <c r="I60" s="17">
        <v>0</v>
      </c>
      <c r="J60" s="17">
        <v>0</v>
      </c>
      <c r="K60" s="20" t="str">
        <f t="shared" si="2"/>
        <v>(-)</v>
      </c>
      <c r="L60" s="20" t="str">
        <f t="shared" si="3"/>
        <v>(-)</v>
      </c>
    </row>
    <row r="61" spans="2:12" x14ac:dyDescent="0.25">
      <c r="B61" s="87"/>
      <c r="C61" s="1"/>
      <c r="D61" s="1" t="s">
        <v>677</v>
      </c>
      <c r="E61" s="10">
        <v>0</v>
      </c>
      <c r="F61" s="10" t="s">
        <v>599</v>
      </c>
      <c r="G61" s="38">
        <f>SUM(H61:I61)</f>
        <v>3.4</v>
      </c>
      <c r="H61" s="17">
        <v>3.4</v>
      </c>
      <c r="I61" s="17">
        <v>0</v>
      </c>
      <c r="J61" s="17">
        <v>0</v>
      </c>
      <c r="K61" s="20">
        <f t="shared" si="2"/>
        <v>0</v>
      </c>
      <c r="L61" s="20">
        <f t="shared" si="3"/>
        <v>0</v>
      </c>
    </row>
    <row r="62" spans="2:12" x14ac:dyDescent="0.25">
      <c r="B62" s="83">
        <v>12</v>
      </c>
      <c r="C62" s="107" t="s">
        <v>486</v>
      </c>
      <c r="D62" s="107"/>
      <c r="E62" s="22"/>
      <c r="F62" s="22"/>
      <c r="G62" s="40">
        <f>SUM(G63:G66)</f>
        <v>39.5</v>
      </c>
      <c r="H62" s="40">
        <f>SUM(H63:H66)</f>
        <v>39.5</v>
      </c>
      <c r="I62" s="40">
        <f>SUM(I63:I66)</f>
        <v>0</v>
      </c>
      <c r="J62" s="40">
        <f>SUM(J63:J66)</f>
        <v>0</v>
      </c>
      <c r="K62" s="19">
        <f t="shared" si="2"/>
        <v>0</v>
      </c>
      <c r="L62" s="19">
        <f t="shared" si="3"/>
        <v>0</v>
      </c>
    </row>
    <row r="63" spans="2:12" x14ac:dyDescent="0.25">
      <c r="B63" s="87"/>
      <c r="C63" s="1"/>
      <c r="D63" s="1" t="s">
        <v>673</v>
      </c>
      <c r="E63" s="10">
        <v>0</v>
      </c>
      <c r="F63" s="10" t="s">
        <v>674</v>
      </c>
      <c r="G63" s="38">
        <f>SUM(H63:I63)</f>
        <v>35</v>
      </c>
      <c r="H63" s="17">
        <v>35</v>
      </c>
      <c r="I63" s="17">
        <v>0</v>
      </c>
      <c r="J63" s="17">
        <v>0</v>
      </c>
      <c r="K63" s="20">
        <f t="shared" si="2"/>
        <v>0</v>
      </c>
      <c r="L63" s="20">
        <f t="shared" si="3"/>
        <v>0</v>
      </c>
    </row>
    <row r="64" spans="2:12" x14ac:dyDescent="0.25">
      <c r="B64" s="87"/>
      <c r="C64" s="1"/>
      <c r="D64" s="1" t="s">
        <v>675</v>
      </c>
      <c r="E64" s="10">
        <v>0</v>
      </c>
      <c r="F64" s="10" t="s">
        <v>599</v>
      </c>
      <c r="G64" s="38">
        <f>SUM(H64:I64)</f>
        <v>1.5</v>
      </c>
      <c r="H64" s="17">
        <v>1.5</v>
      </c>
      <c r="I64" s="17">
        <v>0</v>
      </c>
      <c r="J64" s="17">
        <v>0</v>
      </c>
      <c r="K64" s="20">
        <f t="shared" si="2"/>
        <v>0</v>
      </c>
      <c r="L64" s="20">
        <f t="shared" si="3"/>
        <v>0</v>
      </c>
    </row>
    <row r="65" spans="2:12" x14ac:dyDescent="0.25">
      <c r="B65" s="87"/>
      <c r="C65" s="1"/>
      <c r="D65" s="1" t="s">
        <v>676</v>
      </c>
      <c r="E65" s="10">
        <v>0</v>
      </c>
      <c r="F65" s="10" t="s">
        <v>597</v>
      </c>
      <c r="G65" s="38">
        <f>SUM(H65:I65)</f>
        <v>0</v>
      </c>
      <c r="H65" s="17">
        <v>0</v>
      </c>
      <c r="I65" s="17">
        <v>0</v>
      </c>
      <c r="J65" s="17">
        <v>0</v>
      </c>
      <c r="K65" s="20" t="str">
        <f t="shared" si="2"/>
        <v>(-)</v>
      </c>
      <c r="L65" s="20" t="str">
        <f t="shared" si="3"/>
        <v>(-)</v>
      </c>
    </row>
    <row r="66" spans="2:12" x14ac:dyDescent="0.25">
      <c r="B66" s="87"/>
      <c r="C66" s="1"/>
      <c r="D66" s="1" t="s">
        <v>677</v>
      </c>
      <c r="E66" s="10">
        <v>0</v>
      </c>
      <c r="F66" s="10" t="s">
        <v>599</v>
      </c>
      <c r="G66" s="38">
        <f>SUM(H66:I66)</f>
        <v>3</v>
      </c>
      <c r="H66" s="17">
        <v>3</v>
      </c>
      <c r="I66" s="17">
        <v>0</v>
      </c>
      <c r="J66" s="17">
        <v>0</v>
      </c>
      <c r="K66" s="20">
        <f t="shared" si="2"/>
        <v>0</v>
      </c>
      <c r="L66" s="20">
        <f t="shared" si="3"/>
        <v>0</v>
      </c>
    </row>
    <row r="67" spans="2:12" x14ac:dyDescent="0.25">
      <c r="B67" s="83">
        <v>13</v>
      </c>
      <c r="C67" s="107" t="s">
        <v>487</v>
      </c>
      <c r="D67" s="107"/>
      <c r="E67" s="22"/>
      <c r="F67" s="22"/>
      <c r="G67" s="40">
        <f>SUM(G68:G71)</f>
        <v>49.7</v>
      </c>
      <c r="H67" s="40">
        <f>SUM(H68:H71)</f>
        <v>49.7</v>
      </c>
      <c r="I67" s="40">
        <f>SUM(I68:I71)</f>
        <v>0</v>
      </c>
      <c r="J67" s="40">
        <f>SUM(J68:J71)</f>
        <v>0</v>
      </c>
      <c r="K67" s="19">
        <f t="shared" si="2"/>
        <v>0</v>
      </c>
      <c r="L67" s="19">
        <f t="shared" si="3"/>
        <v>0</v>
      </c>
    </row>
    <row r="68" spans="2:12" x14ac:dyDescent="0.25">
      <c r="B68" s="87"/>
      <c r="C68" s="1"/>
      <c r="D68" s="1" t="s">
        <v>673</v>
      </c>
      <c r="E68" s="10">
        <v>0</v>
      </c>
      <c r="F68" s="10" t="s">
        <v>674</v>
      </c>
      <c r="G68" s="38">
        <f>SUM(H68:I68)</f>
        <v>44</v>
      </c>
      <c r="H68" s="17">
        <v>44</v>
      </c>
      <c r="I68" s="17">
        <v>0</v>
      </c>
      <c r="J68" s="17">
        <v>0</v>
      </c>
      <c r="K68" s="20">
        <f t="shared" si="2"/>
        <v>0</v>
      </c>
      <c r="L68" s="20">
        <f t="shared" si="3"/>
        <v>0</v>
      </c>
    </row>
    <row r="69" spans="2:12" x14ac:dyDescent="0.25">
      <c r="B69" s="87"/>
      <c r="C69" s="1"/>
      <c r="D69" s="1" t="s">
        <v>675</v>
      </c>
      <c r="E69" s="10">
        <v>0</v>
      </c>
      <c r="F69" s="10" t="s">
        <v>599</v>
      </c>
      <c r="G69" s="38">
        <f>SUM(H69:I69)</f>
        <v>1.9</v>
      </c>
      <c r="H69" s="17">
        <v>1.9</v>
      </c>
      <c r="I69" s="17">
        <v>0</v>
      </c>
      <c r="J69" s="17">
        <v>0</v>
      </c>
      <c r="K69" s="20">
        <f t="shared" si="2"/>
        <v>0</v>
      </c>
      <c r="L69" s="20">
        <f t="shared" si="3"/>
        <v>0</v>
      </c>
    </row>
    <row r="70" spans="2:12" x14ac:dyDescent="0.25">
      <c r="B70" s="87"/>
      <c r="C70" s="1"/>
      <c r="D70" s="1" t="s">
        <v>676</v>
      </c>
      <c r="E70" s="10">
        <v>0</v>
      </c>
      <c r="F70" s="10" t="s">
        <v>597</v>
      </c>
      <c r="G70" s="38">
        <f>SUM(H70:I70)</f>
        <v>1</v>
      </c>
      <c r="H70" s="17">
        <v>1</v>
      </c>
      <c r="I70" s="17">
        <v>0</v>
      </c>
      <c r="J70" s="17">
        <v>0</v>
      </c>
      <c r="K70" s="20">
        <f t="shared" si="2"/>
        <v>0</v>
      </c>
      <c r="L70" s="20">
        <f t="shared" si="3"/>
        <v>0</v>
      </c>
    </row>
    <row r="71" spans="2:12" x14ac:dyDescent="0.25">
      <c r="B71" s="87"/>
      <c r="C71" s="1"/>
      <c r="D71" s="1" t="s">
        <v>677</v>
      </c>
      <c r="E71" s="10">
        <v>0</v>
      </c>
      <c r="F71" s="10" t="s">
        <v>599</v>
      </c>
      <c r="G71" s="38">
        <f>SUM(H71:I71)</f>
        <v>2.8</v>
      </c>
      <c r="H71" s="17">
        <v>2.8</v>
      </c>
      <c r="I71" s="17">
        <v>0</v>
      </c>
      <c r="J71" s="17">
        <v>0</v>
      </c>
      <c r="K71" s="20">
        <f t="shared" ref="K71:K102" si="4">IF(G71&gt;0,(I71/G71)*100,"(-)")</f>
        <v>0</v>
      </c>
      <c r="L71" s="20">
        <f t="shared" ref="L71:L102" si="5">IF(G71&gt;0,(J71/G71)*100,"(-)")</f>
        <v>0</v>
      </c>
    </row>
    <row r="72" spans="2:12" x14ac:dyDescent="0.25">
      <c r="B72" s="83">
        <v>14</v>
      </c>
      <c r="C72" s="107" t="s">
        <v>488</v>
      </c>
      <c r="D72" s="107"/>
      <c r="E72" s="22"/>
      <c r="F72" s="22"/>
      <c r="G72" s="40">
        <f>SUM(G73:G76)</f>
        <v>54.8</v>
      </c>
      <c r="H72" s="40">
        <f>SUM(H73:H76)</f>
        <v>54.8</v>
      </c>
      <c r="I72" s="40">
        <f>SUM(I73:I76)</f>
        <v>0</v>
      </c>
      <c r="J72" s="40">
        <f>SUM(J73:J76)</f>
        <v>0</v>
      </c>
      <c r="K72" s="19">
        <f t="shared" si="4"/>
        <v>0</v>
      </c>
      <c r="L72" s="19">
        <f t="shared" si="5"/>
        <v>0</v>
      </c>
    </row>
    <row r="73" spans="2:12" x14ac:dyDescent="0.25">
      <c r="B73" s="87"/>
      <c r="C73" s="1"/>
      <c r="D73" s="1" t="s">
        <v>673</v>
      </c>
      <c r="E73" s="10">
        <v>0</v>
      </c>
      <c r="F73" s="10" t="s">
        <v>674</v>
      </c>
      <c r="G73" s="38">
        <f>SUM(H73:I73)</f>
        <v>48</v>
      </c>
      <c r="H73" s="17">
        <v>48</v>
      </c>
      <c r="I73" s="17">
        <v>0</v>
      </c>
      <c r="J73" s="17">
        <v>0</v>
      </c>
      <c r="K73" s="20">
        <f t="shared" si="4"/>
        <v>0</v>
      </c>
      <c r="L73" s="20">
        <f t="shared" si="5"/>
        <v>0</v>
      </c>
    </row>
    <row r="74" spans="2:12" x14ac:dyDescent="0.25">
      <c r="B74" s="87"/>
      <c r="C74" s="1"/>
      <c r="D74" s="1" t="s">
        <v>675</v>
      </c>
      <c r="E74" s="10">
        <v>0</v>
      </c>
      <c r="F74" s="10" t="s">
        <v>599</v>
      </c>
      <c r="G74" s="38">
        <f>SUM(H74:I74)</f>
        <v>2.1</v>
      </c>
      <c r="H74" s="17">
        <v>2.1</v>
      </c>
      <c r="I74" s="17">
        <v>0</v>
      </c>
      <c r="J74" s="17">
        <v>0</v>
      </c>
      <c r="K74" s="20">
        <f t="shared" si="4"/>
        <v>0</v>
      </c>
      <c r="L74" s="20">
        <f t="shared" si="5"/>
        <v>0</v>
      </c>
    </row>
    <row r="75" spans="2:12" x14ac:dyDescent="0.25">
      <c r="B75" s="87"/>
      <c r="C75" s="1"/>
      <c r="D75" s="1" t="s">
        <v>676</v>
      </c>
      <c r="E75" s="10">
        <v>0</v>
      </c>
      <c r="F75" s="10" t="s">
        <v>597</v>
      </c>
      <c r="G75" s="38">
        <f>SUM(H75:I75)</f>
        <v>1</v>
      </c>
      <c r="H75" s="17">
        <v>1</v>
      </c>
      <c r="I75" s="17">
        <v>0</v>
      </c>
      <c r="J75" s="17">
        <v>0</v>
      </c>
      <c r="K75" s="20">
        <f t="shared" si="4"/>
        <v>0</v>
      </c>
      <c r="L75" s="20">
        <f t="shared" si="5"/>
        <v>0</v>
      </c>
    </row>
    <row r="76" spans="2:12" x14ac:dyDescent="0.25">
      <c r="B76" s="87"/>
      <c r="C76" s="1"/>
      <c r="D76" s="1" t="s">
        <v>677</v>
      </c>
      <c r="E76" s="10">
        <v>0</v>
      </c>
      <c r="F76" s="10" t="s">
        <v>599</v>
      </c>
      <c r="G76" s="38">
        <f>SUM(H76:I76)</f>
        <v>3.7</v>
      </c>
      <c r="H76" s="17">
        <v>3.7</v>
      </c>
      <c r="I76" s="17">
        <v>0</v>
      </c>
      <c r="J76" s="17">
        <v>0</v>
      </c>
      <c r="K76" s="20">
        <f t="shared" si="4"/>
        <v>0</v>
      </c>
      <c r="L76" s="20">
        <f t="shared" si="5"/>
        <v>0</v>
      </c>
    </row>
    <row r="77" spans="2:12" x14ac:dyDescent="0.25">
      <c r="B77" s="83">
        <v>15</v>
      </c>
      <c r="C77" s="107" t="s">
        <v>489</v>
      </c>
      <c r="D77" s="107"/>
      <c r="E77" s="22"/>
      <c r="F77" s="22"/>
      <c r="G77" s="40">
        <f>SUM(G78:G81)</f>
        <v>19.100000000000001</v>
      </c>
      <c r="H77" s="40">
        <f>SUM(H78:H81)</f>
        <v>19.100000000000001</v>
      </c>
      <c r="I77" s="40">
        <f>SUM(I78:I81)</f>
        <v>0</v>
      </c>
      <c r="J77" s="40">
        <f>SUM(J78:J81)</f>
        <v>0</v>
      </c>
      <c r="K77" s="19">
        <f t="shared" si="4"/>
        <v>0</v>
      </c>
      <c r="L77" s="19">
        <f t="shared" si="5"/>
        <v>0</v>
      </c>
    </row>
    <row r="78" spans="2:12" x14ac:dyDescent="0.25">
      <c r="B78" s="87"/>
      <c r="C78" s="1"/>
      <c r="D78" s="1" t="s">
        <v>673</v>
      </c>
      <c r="E78" s="10">
        <v>0</v>
      </c>
      <c r="F78" s="10" t="s">
        <v>674</v>
      </c>
      <c r="G78" s="38">
        <f>SUM(H78:I78)</f>
        <v>17</v>
      </c>
      <c r="H78" s="17">
        <v>17</v>
      </c>
      <c r="I78" s="17">
        <v>0</v>
      </c>
      <c r="J78" s="17">
        <v>0</v>
      </c>
      <c r="K78" s="20">
        <f t="shared" si="4"/>
        <v>0</v>
      </c>
      <c r="L78" s="20">
        <f t="shared" si="5"/>
        <v>0</v>
      </c>
    </row>
    <row r="79" spans="2:12" x14ac:dyDescent="0.25">
      <c r="B79" s="87"/>
      <c r="C79" s="1"/>
      <c r="D79" s="1" t="s">
        <v>675</v>
      </c>
      <c r="E79" s="10">
        <v>0</v>
      </c>
      <c r="F79" s="10" t="s">
        <v>599</v>
      </c>
      <c r="G79" s="38">
        <f>SUM(H79:I79)</f>
        <v>0.8</v>
      </c>
      <c r="H79" s="17">
        <v>0.8</v>
      </c>
      <c r="I79" s="17">
        <v>0</v>
      </c>
      <c r="J79" s="17">
        <v>0</v>
      </c>
      <c r="K79" s="20">
        <f t="shared" si="4"/>
        <v>0</v>
      </c>
      <c r="L79" s="20">
        <f t="shared" si="5"/>
        <v>0</v>
      </c>
    </row>
    <row r="80" spans="2:12" x14ac:dyDescent="0.25">
      <c r="B80" s="87"/>
      <c r="C80" s="1"/>
      <c r="D80" s="1" t="s">
        <v>676</v>
      </c>
      <c r="E80" s="10">
        <v>0</v>
      </c>
      <c r="F80" s="10" t="s">
        <v>597</v>
      </c>
      <c r="G80" s="38">
        <f>SUM(H80:I80)</f>
        <v>0</v>
      </c>
      <c r="H80" s="17">
        <v>0</v>
      </c>
      <c r="I80" s="17">
        <v>0</v>
      </c>
      <c r="J80" s="17">
        <v>0</v>
      </c>
      <c r="K80" s="20" t="str">
        <f t="shared" si="4"/>
        <v>(-)</v>
      </c>
      <c r="L80" s="20" t="str">
        <f t="shared" si="5"/>
        <v>(-)</v>
      </c>
    </row>
    <row r="81" spans="2:12" x14ac:dyDescent="0.25">
      <c r="B81" s="87"/>
      <c r="C81" s="1"/>
      <c r="D81" s="1" t="s">
        <v>677</v>
      </c>
      <c r="E81" s="10">
        <v>0</v>
      </c>
      <c r="F81" s="10" t="s">
        <v>599</v>
      </c>
      <c r="G81" s="38">
        <f>SUM(H81:I81)</f>
        <v>1.3</v>
      </c>
      <c r="H81" s="17">
        <v>1.3</v>
      </c>
      <c r="I81" s="17">
        <v>0</v>
      </c>
      <c r="J81" s="17">
        <v>0</v>
      </c>
      <c r="K81" s="20">
        <f t="shared" si="4"/>
        <v>0</v>
      </c>
      <c r="L81" s="20">
        <f t="shared" si="5"/>
        <v>0</v>
      </c>
    </row>
    <row r="82" spans="2:12" x14ac:dyDescent="0.25">
      <c r="B82" s="83">
        <v>16</v>
      </c>
      <c r="C82" s="107" t="s">
        <v>490</v>
      </c>
      <c r="D82" s="107"/>
      <c r="E82" s="22"/>
      <c r="F82" s="22"/>
      <c r="G82" s="40">
        <f>SUM(G83:G86)</f>
        <v>24.3</v>
      </c>
      <c r="H82" s="40">
        <f>SUM(H83:H86)</f>
        <v>24.3</v>
      </c>
      <c r="I82" s="40">
        <f>SUM(I83:I86)</f>
        <v>0</v>
      </c>
      <c r="J82" s="40">
        <f>SUM(J83:J86)</f>
        <v>0</v>
      </c>
      <c r="K82" s="19">
        <f t="shared" si="4"/>
        <v>0</v>
      </c>
      <c r="L82" s="19">
        <f t="shared" si="5"/>
        <v>0</v>
      </c>
    </row>
    <row r="83" spans="2:12" x14ac:dyDescent="0.25">
      <c r="B83" s="87"/>
      <c r="C83" s="1"/>
      <c r="D83" s="1" t="s">
        <v>673</v>
      </c>
      <c r="E83" s="10">
        <v>0</v>
      </c>
      <c r="F83" s="10" t="s">
        <v>674</v>
      </c>
      <c r="G83" s="38">
        <f>SUM(H83:I83)</f>
        <v>20</v>
      </c>
      <c r="H83" s="17">
        <v>20</v>
      </c>
      <c r="I83" s="17">
        <v>0</v>
      </c>
      <c r="J83" s="17">
        <v>0</v>
      </c>
      <c r="K83" s="20">
        <f t="shared" si="4"/>
        <v>0</v>
      </c>
      <c r="L83" s="20">
        <f t="shared" si="5"/>
        <v>0</v>
      </c>
    </row>
    <row r="84" spans="2:12" x14ac:dyDescent="0.25">
      <c r="B84" s="87"/>
      <c r="C84" s="1"/>
      <c r="D84" s="1" t="s">
        <v>675</v>
      </c>
      <c r="E84" s="10">
        <v>0</v>
      </c>
      <c r="F84" s="10" t="s">
        <v>599</v>
      </c>
      <c r="G84" s="38">
        <f>SUM(H84:I84)</f>
        <v>0.9</v>
      </c>
      <c r="H84" s="17">
        <v>0.9</v>
      </c>
      <c r="I84" s="17">
        <v>0</v>
      </c>
      <c r="J84" s="17">
        <v>0</v>
      </c>
      <c r="K84" s="20">
        <f t="shared" si="4"/>
        <v>0</v>
      </c>
      <c r="L84" s="20">
        <f t="shared" si="5"/>
        <v>0</v>
      </c>
    </row>
    <row r="85" spans="2:12" x14ac:dyDescent="0.25">
      <c r="B85" s="87"/>
      <c r="C85" s="1"/>
      <c r="D85" s="1" t="s">
        <v>676</v>
      </c>
      <c r="E85" s="10">
        <v>0</v>
      </c>
      <c r="F85" s="10" t="s">
        <v>597</v>
      </c>
      <c r="G85" s="38">
        <f>SUM(H85:I85)</f>
        <v>0</v>
      </c>
      <c r="H85" s="17">
        <v>0</v>
      </c>
      <c r="I85" s="17">
        <v>0</v>
      </c>
      <c r="J85" s="17">
        <v>0</v>
      </c>
      <c r="K85" s="20" t="str">
        <f t="shared" si="4"/>
        <v>(-)</v>
      </c>
      <c r="L85" s="20" t="str">
        <f t="shared" si="5"/>
        <v>(-)</v>
      </c>
    </row>
    <row r="86" spans="2:12" x14ac:dyDescent="0.25">
      <c r="B86" s="87"/>
      <c r="C86" s="1"/>
      <c r="D86" s="1" t="s">
        <v>677</v>
      </c>
      <c r="E86" s="10">
        <v>0</v>
      </c>
      <c r="F86" s="10" t="s">
        <v>599</v>
      </c>
      <c r="G86" s="38">
        <f>SUM(H86:I86)</f>
        <v>3.4</v>
      </c>
      <c r="H86" s="17">
        <v>3.4</v>
      </c>
      <c r="I86" s="17">
        <v>0</v>
      </c>
      <c r="J86" s="17">
        <v>0</v>
      </c>
      <c r="K86" s="20">
        <f t="shared" si="4"/>
        <v>0</v>
      </c>
      <c r="L86" s="20">
        <f t="shared" si="5"/>
        <v>0</v>
      </c>
    </row>
    <row r="87" spans="2:12" x14ac:dyDescent="0.25">
      <c r="B87" s="83">
        <v>17</v>
      </c>
      <c r="C87" s="107" t="s">
        <v>491</v>
      </c>
      <c r="D87" s="107"/>
      <c r="E87" s="22"/>
      <c r="F87" s="22"/>
      <c r="G87" s="40">
        <f>SUM(G88:G91)</f>
        <v>29.45</v>
      </c>
      <c r="H87" s="40">
        <f>SUM(H88:H91)</f>
        <v>29.45</v>
      </c>
      <c r="I87" s="40">
        <f>SUM(I88:I91)</f>
        <v>0</v>
      </c>
      <c r="J87" s="40">
        <f>SUM(J88:J91)</f>
        <v>0</v>
      </c>
      <c r="K87" s="19">
        <f t="shared" si="4"/>
        <v>0</v>
      </c>
      <c r="L87" s="19">
        <f t="shared" si="5"/>
        <v>0</v>
      </c>
    </row>
    <row r="88" spans="2:12" x14ac:dyDescent="0.25">
      <c r="B88" s="87"/>
      <c r="C88" s="1"/>
      <c r="D88" s="1" t="s">
        <v>673</v>
      </c>
      <c r="E88" s="10">
        <v>0</v>
      </c>
      <c r="F88" s="10" t="s">
        <v>674</v>
      </c>
      <c r="G88" s="38">
        <f>SUM(H88:I88)</f>
        <v>25</v>
      </c>
      <c r="H88" s="17">
        <v>25</v>
      </c>
      <c r="I88" s="17">
        <v>0</v>
      </c>
      <c r="J88" s="17">
        <v>0</v>
      </c>
      <c r="K88" s="20">
        <f t="shared" si="4"/>
        <v>0</v>
      </c>
      <c r="L88" s="20">
        <f t="shared" si="5"/>
        <v>0</v>
      </c>
    </row>
    <row r="89" spans="2:12" x14ac:dyDescent="0.25">
      <c r="B89" s="87"/>
      <c r="C89" s="1"/>
      <c r="D89" s="1" t="s">
        <v>675</v>
      </c>
      <c r="E89" s="10">
        <v>0</v>
      </c>
      <c r="F89" s="10" t="s">
        <v>599</v>
      </c>
      <c r="G89" s="38">
        <f>SUM(H89:I89)</f>
        <v>1.25</v>
      </c>
      <c r="H89" s="17">
        <v>1.25</v>
      </c>
      <c r="I89" s="17">
        <v>0</v>
      </c>
      <c r="J89" s="17">
        <v>0</v>
      </c>
      <c r="K89" s="20">
        <f t="shared" si="4"/>
        <v>0</v>
      </c>
      <c r="L89" s="20">
        <f t="shared" si="5"/>
        <v>0</v>
      </c>
    </row>
    <row r="90" spans="2:12" x14ac:dyDescent="0.25">
      <c r="B90" s="87"/>
      <c r="C90" s="1"/>
      <c r="D90" s="1" t="s">
        <v>676</v>
      </c>
      <c r="E90" s="10">
        <v>0</v>
      </c>
      <c r="F90" s="10" t="s">
        <v>597</v>
      </c>
      <c r="G90" s="38">
        <f>SUM(H90:I90)</f>
        <v>1</v>
      </c>
      <c r="H90" s="17">
        <v>1</v>
      </c>
      <c r="I90" s="17">
        <v>0</v>
      </c>
      <c r="J90" s="17">
        <v>0</v>
      </c>
      <c r="K90" s="20">
        <f t="shared" si="4"/>
        <v>0</v>
      </c>
      <c r="L90" s="20">
        <f t="shared" si="5"/>
        <v>0</v>
      </c>
    </row>
    <row r="91" spans="2:12" x14ac:dyDescent="0.25">
      <c r="B91" s="87"/>
      <c r="C91" s="1"/>
      <c r="D91" s="1" t="s">
        <v>677</v>
      </c>
      <c r="E91" s="10">
        <v>0</v>
      </c>
      <c r="F91" s="10" t="s">
        <v>599</v>
      </c>
      <c r="G91" s="38">
        <f>SUM(H91:I91)</f>
        <v>2.2000000000000002</v>
      </c>
      <c r="H91" s="17">
        <v>2.2000000000000002</v>
      </c>
      <c r="I91" s="17">
        <v>0</v>
      </c>
      <c r="J91" s="17">
        <v>0</v>
      </c>
      <c r="K91" s="20">
        <f t="shared" si="4"/>
        <v>0</v>
      </c>
      <c r="L91" s="20">
        <f t="shared" si="5"/>
        <v>0</v>
      </c>
    </row>
    <row r="92" spans="2:12" x14ac:dyDescent="0.25">
      <c r="B92" s="83">
        <v>18</v>
      </c>
      <c r="C92" s="107" t="s">
        <v>492</v>
      </c>
      <c r="D92" s="107"/>
      <c r="E92" s="22"/>
      <c r="F92" s="22"/>
      <c r="G92" s="40">
        <f>SUM(G93:G96)</f>
        <v>1</v>
      </c>
      <c r="H92" s="40">
        <f>SUM(H93:H96)</f>
        <v>1</v>
      </c>
      <c r="I92" s="40">
        <f>SUM(I93:I96)</f>
        <v>0</v>
      </c>
      <c r="J92" s="40">
        <f>SUM(J93:J96)</f>
        <v>0</v>
      </c>
      <c r="K92" s="19">
        <f t="shared" si="4"/>
        <v>0</v>
      </c>
      <c r="L92" s="19">
        <f t="shared" si="5"/>
        <v>0</v>
      </c>
    </row>
    <row r="93" spans="2:12" x14ac:dyDescent="0.25">
      <c r="B93" s="87"/>
      <c r="C93" s="1"/>
      <c r="D93" s="1" t="s">
        <v>673</v>
      </c>
      <c r="E93" s="10">
        <v>0</v>
      </c>
      <c r="F93" s="10" t="s">
        <v>674</v>
      </c>
      <c r="G93" s="38">
        <f>SUM(H93:I93)</f>
        <v>0</v>
      </c>
      <c r="H93" s="17">
        <v>0</v>
      </c>
      <c r="I93" s="17">
        <v>0</v>
      </c>
      <c r="J93" s="17">
        <v>0</v>
      </c>
      <c r="K93" s="20" t="str">
        <f t="shared" si="4"/>
        <v>(-)</v>
      </c>
      <c r="L93" s="20" t="str">
        <f t="shared" si="5"/>
        <v>(-)</v>
      </c>
    </row>
    <row r="94" spans="2:12" x14ac:dyDescent="0.25">
      <c r="B94" s="87"/>
      <c r="C94" s="1"/>
      <c r="D94" s="1" t="s">
        <v>675</v>
      </c>
      <c r="E94" s="10">
        <v>0</v>
      </c>
      <c r="F94" s="10" t="s">
        <v>599</v>
      </c>
      <c r="G94" s="38">
        <f>SUM(H94:I94)</f>
        <v>0</v>
      </c>
      <c r="H94" s="17">
        <v>0</v>
      </c>
      <c r="I94" s="17">
        <v>0</v>
      </c>
      <c r="J94" s="17">
        <v>0</v>
      </c>
      <c r="K94" s="20" t="str">
        <f t="shared" si="4"/>
        <v>(-)</v>
      </c>
      <c r="L94" s="20" t="str">
        <f t="shared" si="5"/>
        <v>(-)</v>
      </c>
    </row>
    <row r="95" spans="2:12" x14ac:dyDescent="0.25">
      <c r="B95" s="87"/>
      <c r="C95" s="1"/>
      <c r="D95" s="1" t="s">
        <v>676</v>
      </c>
      <c r="E95" s="10">
        <v>0</v>
      </c>
      <c r="F95" s="10" t="s">
        <v>597</v>
      </c>
      <c r="G95" s="38">
        <f>SUM(H95:I95)</f>
        <v>1</v>
      </c>
      <c r="H95" s="17">
        <v>1</v>
      </c>
      <c r="I95" s="17">
        <v>0</v>
      </c>
      <c r="J95" s="17">
        <v>0</v>
      </c>
      <c r="K95" s="20">
        <f t="shared" si="4"/>
        <v>0</v>
      </c>
      <c r="L95" s="20">
        <f t="shared" si="5"/>
        <v>0</v>
      </c>
    </row>
    <row r="96" spans="2:12" x14ac:dyDescent="0.25">
      <c r="B96" s="87"/>
      <c r="C96" s="1"/>
      <c r="D96" s="1" t="s">
        <v>677</v>
      </c>
      <c r="E96" s="10">
        <v>0</v>
      </c>
      <c r="F96" s="10" t="s">
        <v>599</v>
      </c>
      <c r="G96" s="38">
        <f>SUM(H96:I96)</f>
        <v>0</v>
      </c>
      <c r="H96" s="17">
        <v>0</v>
      </c>
      <c r="I96" s="17">
        <v>0</v>
      </c>
      <c r="J96" s="17">
        <v>0</v>
      </c>
      <c r="K96" s="20" t="str">
        <f t="shared" si="4"/>
        <v>(-)</v>
      </c>
      <c r="L96" s="20" t="str">
        <f t="shared" si="5"/>
        <v>(-)</v>
      </c>
    </row>
    <row r="97" spans="2:12" x14ac:dyDescent="0.25">
      <c r="B97" s="83">
        <v>19</v>
      </c>
      <c r="C97" s="107" t="s">
        <v>493</v>
      </c>
      <c r="D97" s="107"/>
      <c r="E97" s="22"/>
      <c r="F97" s="22"/>
      <c r="G97" s="40">
        <f>SUM(G98:G101)</f>
        <v>35.4</v>
      </c>
      <c r="H97" s="40">
        <f>SUM(H98:H101)</f>
        <v>35.4</v>
      </c>
      <c r="I97" s="40">
        <f>SUM(I98:I101)</f>
        <v>0</v>
      </c>
      <c r="J97" s="40">
        <f>SUM(J98:J101)</f>
        <v>0</v>
      </c>
      <c r="K97" s="19">
        <f t="shared" si="4"/>
        <v>0</v>
      </c>
      <c r="L97" s="19">
        <f t="shared" si="5"/>
        <v>0</v>
      </c>
    </row>
    <row r="98" spans="2:12" x14ac:dyDescent="0.25">
      <c r="B98" s="87"/>
      <c r="C98" s="1"/>
      <c r="D98" s="1" t="s">
        <v>673</v>
      </c>
      <c r="E98" s="10">
        <v>0</v>
      </c>
      <c r="F98" s="10" t="s">
        <v>674</v>
      </c>
      <c r="G98" s="38">
        <f>SUM(H98:I98)</f>
        <v>30</v>
      </c>
      <c r="H98" s="17">
        <v>30</v>
      </c>
      <c r="I98" s="17">
        <v>0</v>
      </c>
      <c r="J98" s="17">
        <v>0</v>
      </c>
      <c r="K98" s="20">
        <f t="shared" si="4"/>
        <v>0</v>
      </c>
      <c r="L98" s="20">
        <f t="shared" si="5"/>
        <v>0</v>
      </c>
    </row>
    <row r="99" spans="2:12" x14ac:dyDescent="0.25">
      <c r="B99" s="87"/>
      <c r="C99" s="1"/>
      <c r="D99" s="1" t="s">
        <v>675</v>
      </c>
      <c r="E99" s="10">
        <v>0</v>
      </c>
      <c r="F99" s="10" t="s">
        <v>599</v>
      </c>
      <c r="G99" s="38">
        <f>SUM(H99:I99)</f>
        <v>2</v>
      </c>
      <c r="H99" s="17">
        <v>2</v>
      </c>
      <c r="I99" s="17">
        <v>0</v>
      </c>
      <c r="J99" s="17">
        <v>0</v>
      </c>
      <c r="K99" s="20">
        <f t="shared" si="4"/>
        <v>0</v>
      </c>
      <c r="L99" s="20">
        <f t="shared" si="5"/>
        <v>0</v>
      </c>
    </row>
    <row r="100" spans="2:12" x14ac:dyDescent="0.25">
      <c r="B100" s="87"/>
      <c r="C100" s="1"/>
      <c r="D100" s="1" t="s">
        <v>676</v>
      </c>
      <c r="E100" s="10">
        <v>0</v>
      </c>
      <c r="F100" s="10" t="s">
        <v>597</v>
      </c>
      <c r="G100" s="38">
        <f>SUM(H100:I100)</f>
        <v>1</v>
      </c>
      <c r="H100" s="17">
        <v>1</v>
      </c>
      <c r="I100" s="17">
        <v>0</v>
      </c>
      <c r="J100" s="17">
        <v>0</v>
      </c>
      <c r="K100" s="20">
        <f t="shared" si="4"/>
        <v>0</v>
      </c>
      <c r="L100" s="20">
        <f t="shared" si="5"/>
        <v>0</v>
      </c>
    </row>
    <row r="101" spans="2:12" x14ac:dyDescent="0.25">
      <c r="B101" s="87"/>
      <c r="C101" s="1"/>
      <c r="D101" s="1" t="s">
        <v>677</v>
      </c>
      <c r="E101" s="10">
        <v>0</v>
      </c>
      <c r="F101" s="10" t="s">
        <v>599</v>
      </c>
      <c r="G101" s="38">
        <f>SUM(H101:I101)</f>
        <v>2.4</v>
      </c>
      <c r="H101" s="17">
        <v>2.4</v>
      </c>
      <c r="I101" s="17">
        <v>0</v>
      </c>
      <c r="J101" s="17">
        <v>0</v>
      </c>
      <c r="K101" s="20">
        <f t="shared" si="4"/>
        <v>0</v>
      </c>
      <c r="L101" s="20">
        <f t="shared" si="5"/>
        <v>0</v>
      </c>
    </row>
    <row r="102" spans="2:12" x14ac:dyDescent="0.25">
      <c r="B102" s="83">
        <v>20</v>
      </c>
      <c r="C102" s="107" t="s">
        <v>494</v>
      </c>
      <c r="D102" s="107"/>
      <c r="E102" s="22"/>
      <c r="F102" s="22"/>
      <c r="G102" s="40">
        <f>SUM(G103:G106)</f>
        <v>26.9</v>
      </c>
      <c r="H102" s="40">
        <f>SUM(H103:H106)</f>
        <v>26.9</v>
      </c>
      <c r="I102" s="40">
        <f>SUM(I103:I106)</f>
        <v>0</v>
      </c>
      <c r="J102" s="40">
        <f>SUM(J103:J106)</f>
        <v>0</v>
      </c>
      <c r="K102" s="19">
        <f t="shared" si="4"/>
        <v>0</v>
      </c>
      <c r="L102" s="19">
        <f t="shared" si="5"/>
        <v>0</v>
      </c>
    </row>
    <row r="103" spans="2:12" x14ac:dyDescent="0.25">
      <c r="B103" s="87"/>
      <c r="C103" s="1"/>
      <c r="D103" s="1" t="s">
        <v>673</v>
      </c>
      <c r="E103" s="10">
        <v>0</v>
      </c>
      <c r="F103" s="10" t="s">
        <v>674</v>
      </c>
      <c r="G103" s="38">
        <f>SUM(H103:I103)</f>
        <v>23</v>
      </c>
      <c r="H103" s="17">
        <v>23</v>
      </c>
      <c r="I103" s="17">
        <v>0</v>
      </c>
      <c r="J103" s="17">
        <v>0</v>
      </c>
      <c r="K103" s="20">
        <f t="shared" ref="K103:K116" si="6">IF(G103&gt;0,(I103/G103)*100,"(-)")</f>
        <v>0</v>
      </c>
      <c r="L103" s="20">
        <f t="shared" ref="L103:L116" si="7">IF(G103&gt;0,(J103/G103)*100,"(-)")</f>
        <v>0</v>
      </c>
    </row>
    <row r="104" spans="2:12" x14ac:dyDescent="0.25">
      <c r="B104" s="87"/>
      <c r="C104" s="1"/>
      <c r="D104" s="1" t="s">
        <v>675</v>
      </c>
      <c r="E104" s="10">
        <v>0</v>
      </c>
      <c r="F104" s="10" t="s">
        <v>599</v>
      </c>
      <c r="G104" s="38">
        <f>SUM(H104:I104)</f>
        <v>1.2</v>
      </c>
      <c r="H104" s="17">
        <v>1.2</v>
      </c>
      <c r="I104" s="17">
        <v>0</v>
      </c>
      <c r="J104" s="17">
        <v>0</v>
      </c>
      <c r="K104" s="20">
        <f t="shared" si="6"/>
        <v>0</v>
      </c>
      <c r="L104" s="20">
        <f t="shared" si="7"/>
        <v>0</v>
      </c>
    </row>
    <row r="105" spans="2:12" x14ac:dyDescent="0.25">
      <c r="B105" s="87"/>
      <c r="C105" s="1"/>
      <c r="D105" s="1" t="s">
        <v>676</v>
      </c>
      <c r="E105" s="10">
        <v>0</v>
      </c>
      <c r="F105" s="10" t="s">
        <v>597</v>
      </c>
      <c r="G105" s="38">
        <f>SUM(H105:I105)</f>
        <v>1</v>
      </c>
      <c r="H105" s="17">
        <v>1</v>
      </c>
      <c r="I105" s="17">
        <v>0</v>
      </c>
      <c r="J105" s="17">
        <v>0</v>
      </c>
      <c r="K105" s="20">
        <f t="shared" si="6"/>
        <v>0</v>
      </c>
      <c r="L105" s="20">
        <f t="shared" si="7"/>
        <v>0</v>
      </c>
    </row>
    <row r="106" spans="2:12" x14ac:dyDescent="0.25">
      <c r="B106" s="87"/>
      <c r="C106" s="1"/>
      <c r="D106" s="1" t="s">
        <v>677</v>
      </c>
      <c r="E106" s="10">
        <v>0</v>
      </c>
      <c r="F106" s="10" t="s">
        <v>599</v>
      </c>
      <c r="G106" s="38">
        <f>SUM(H106:I106)</f>
        <v>1.7</v>
      </c>
      <c r="H106" s="17">
        <v>1.7</v>
      </c>
      <c r="I106" s="17">
        <v>0</v>
      </c>
      <c r="J106" s="17">
        <v>0</v>
      </c>
      <c r="K106" s="20">
        <f t="shared" si="6"/>
        <v>0</v>
      </c>
      <c r="L106" s="20">
        <f t="shared" si="7"/>
        <v>0</v>
      </c>
    </row>
    <row r="107" spans="2:12" x14ac:dyDescent="0.25">
      <c r="B107" s="83">
        <v>21</v>
      </c>
      <c r="C107" s="107" t="s">
        <v>495</v>
      </c>
      <c r="D107" s="107"/>
      <c r="E107" s="22"/>
      <c r="F107" s="22"/>
      <c r="G107" s="40">
        <f>SUM(G108:G111)</f>
        <v>31.7</v>
      </c>
      <c r="H107" s="40">
        <f>SUM(H108:H111)</f>
        <v>31.7</v>
      </c>
      <c r="I107" s="40">
        <f>SUM(I108:I111)</f>
        <v>0</v>
      </c>
      <c r="J107" s="40">
        <f>SUM(J108:J111)</f>
        <v>0</v>
      </c>
      <c r="K107" s="19">
        <f t="shared" si="6"/>
        <v>0</v>
      </c>
      <c r="L107" s="19">
        <f t="shared" si="7"/>
        <v>0</v>
      </c>
    </row>
    <row r="108" spans="2:12" x14ac:dyDescent="0.25">
      <c r="B108" s="87"/>
      <c r="C108" s="1"/>
      <c r="D108" s="1" t="s">
        <v>673</v>
      </c>
      <c r="E108" s="10">
        <v>0</v>
      </c>
      <c r="F108" s="10" t="s">
        <v>674</v>
      </c>
      <c r="G108" s="38">
        <f>SUM(H108:I108)</f>
        <v>28</v>
      </c>
      <c r="H108" s="17">
        <v>28</v>
      </c>
      <c r="I108" s="17">
        <v>0</v>
      </c>
      <c r="J108" s="17">
        <v>0</v>
      </c>
      <c r="K108" s="20">
        <f t="shared" si="6"/>
        <v>0</v>
      </c>
      <c r="L108" s="20">
        <f t="shared" si="7"/>
        <v>0</v>
      </c>
    </row>
    <row r="109" spans="2:12" x14ac:dyDescent="0.25">
      <c r="B109" s="87"/>
      <c r="C109" s="1"/>
      <c r="D109" s="1" t="s">
        <v>675</v>
      </c>
      <c r="E109" s="10">
        <v>0</v>
      </c>
      <c r="F109" s="10" t="s">
        <v>599</v>
      </c>
      <c r="G109" s="38">
        <f>SUM(H109:I109)</f>
        <v>1.4</v>
      </c>
      <c r="H109" s="17">
        <v>1.4</v>
      </c>
      <c r="I109" s="17">
        <v>0</v>
      </c>
      <c r="J109" s="17">
        <v>0</v>
      </c>
      <c r="K109" s="20">
        <f t="shared" si="6"/>
        <v>0</v>
      </c>
      <c r="L109" s="20">
        <f t="shared" si="7"/>
        <v>0</v>
      </c>
    </row>
    <row r="110" spans="2:12" x14ac:dyDescent="0.25">
      <c r="B110" s="87"/>
      <c r="C110" s="1"/>
      <c r="D110" s="1" t="s">
        <v>676</v>
      </c>
      <c r="E110" s="10">
        <v>0</v>
      </c>
      <c r="F110" s="10" t="s">
        <v>597</v>
      </c>
      <c r="G110" s="38">
        <f>SUM(H110:I110)</f>
        <v>0</v>
      </c>
      <c r="H110" s="17">
        <v>0</v>
      </c>
      <c r="I110" s="17">
        <v>0</v>
      </c>
      <c r="J110" s="17">
        <v>0</v>
      </c>
      <c r="K110" s="20" t="str">
        <f t="shared" si="6"/>
        <v>(-)</v>
      </c>
      <c r="L110" s="20" t="str">
        <f t="shared" si="7"/>
        <v>(-)</v>
      </c>
    </row>
    <row r="111" spans="2:12" x14ac:dyDescent="0.25">
      <c r="B111" s="87"/>
      <c r="C111" s="1"/>
      <c r="D111" s="1" t="s">
        <v>677</v>
      </c>
      <c r="E111" s="10">
        <v>0</v>
      </c>
      <c r="F111" s="10" t="s">
        <v>599</v>
      </c>
      <c r="G111" s="38">
        <f>SUM(H111:I111)</f>
        <v>2.2999999999999998</v>
      </c>
      <c r="H111" s="17">
        <v>2.2999999999999998</v>
      </c>
      <c r="I111" s="17">
        <v>0</v>
      </c>
      <c r="J111" s="17">
        <v>0</v>
      </c>
      <c r="K111" s="20">
        <f t="shared" si="6"/>
        <v>0</v>
      </c>
      <c r="L111" s="20">
        <f t="shared" si="7"/>
        <v>0</v>
      </c>
    </row>
    <row r="112" spans="2:12" x14ac:dyDescent="0.25">
      <c r="B112" s="83">
        <v>22</v>
      </c>
      <c r="C112" s="107" t="s">
        <v>496</v>
      </c>
      <c r="D112" s="107"/>
      <c r="E112" s="22"/>
      <c r="F112" s="22"/>
      <c r="G112" s="40">
        <f>SUM(G113:G116)</f>
        <v>38.9</v>
      </c>
      <c r="H112" s="40">
        <f>SUM(H113:H116)</f>
        <v>38.9</v>
      </c>
      <c r="I112" s="40">
        <f>SUM(I113:I116)</f>
        <v>0</v>
      </c>
      <c r="J112" s="40">
        <f>SUM(J113:J116)</f>
        <v>0</v>
      </c>
      <c r="K112" s="19">
        <f t="shared" si="6"/>
        <v>0</v>
      </c>
      <c r="L112" s="19">
        <f t="shared" si="7"/>
        <v>0</v>
      </c>
    </row>
    <row r="113" spans="1:12" x14ac:dyDescent="0.25">
      <c r="B113" s="87"/>
      <c r="C113" s="1"/>
      <c r="D113" s="1" t="s">
        <v>673</v>
      </c>
      <c r="E113" s="10">
        <v>0</v>
      </c>
      <c r="F113" s="10" t="s">
        <v>674</v>
      </c>
      <c r="G113" s="38">
        <f>SUM(H113:I113)</f>
        <v>35</v>
      </c>
      <c r="H113" s="17">
        <v>35</v>
      </c>
      <c r="I113" s="17">
        <v>0</v>
      </c>
      <c r="J113" s="17">
        <v>0</v>
      </c>
      <c r="K113" s="20">
        <f t="shared" si="6"/>
        <v>0</v>
      </c>
      <c r="L113" s="20">
        <f t="shared" si="7"/>
        <v>0</v>
      </c>
    </row>
    <row r="114" spans="1:12" x14ac:dyDescent="0.25">
      <c r="B114" s="87"/>
      <c r="C114" s="1"/>
      <c r="D114" s="1" t="s">
        <v>675</v>
      </c>
      <c r="E114" s="10">
        <v>0</v>
      </c>
      <c r="F114" s="10" t="s">
        <v>599</v>
      </c>
      <c r="G114" s="38">
        <f>SUM(H114:I114)</f>
        <v>1.5</v>
      </c>
      <c r="H114" s="17">
        <v>1.5</v>
      </c>
      <c r="I114" s="17">
        <v>0</v>
      </c>
      <c r="J114" s="17">
        <v>0</v>
      </c>
      <c r="K114" s="20">
        <f t="shared" si="6"/>
        <v>0</v>
      </c>
      <c r="L114" s="20">
        <f t="shared" si="7"/>
        <v>0</v>
      </c>
    </row>
    <row r="115" spans="1:12" x14ac:dyDescent="0.25">
      <c r="B115" s="87"/>
      <c r="C115" s="1"/>
      <c r="D115" s="1" t="s">
        <v>676</v>
      </c>
      <c r="E115" s="10">
        <v>0</v>
      </c>
      <c r="F115" s="10" t="s">
        <v>597</v>
      </c>
      <c r="G115" s="38">
        <f>SUM(H115:I115)</f>
        <v>1</v>
      </c>
      <c r="H115" s="17">
        <v>1</v>
      </c>
      <c r="I115" s="17">
        <v>0</v>
      </c>
      <c r="J115" s="17">
        <v>0</v>
      </c>
      <c r="K115" s="20">
        <f t="shared" si="6"/>
        <v>0</v>
      </c>
      <c r="L115" s="20">
        <f t="shared" si="7"/>
        <v>0</v>
      </c>
    </row>
    <row r="116" spans="1:12" x14ac:dyDescent="0.25">
      <c r="B116" s="87"/>
      <c r="C116" s="1"/>
      <c r="D116" s="1" t="s">
        <v>677</v>
      </c>
      <c r="E116" s="10">
        <v>0</v>
      </c>
      <c r="F116" s="10" t="s">
        <v>599</v>
      </c>
      <c r="G116" s="38">
        <f>SUM(H116:I116)</f>
        <v>1.4</v>
      </c>
      <c r="H116" s="17">
        <v>1.4</v>
      </c>
      <c r="I116" s="17">
        <v>0</v>
      </c>
      <c r="J116" s="17">
        <v>0</v>
      </c>
      <c r="K116" s="20">
        <f t="shared" si="6"/>
        <v>0</v>
      </c>
      <c r="L116" s="20">
        <f t="shared" si="7"/>
        <v>0</v>
      </c>
    </row>
    <row r="117" spans="1:12" x14ac:dyDescent="0.25">
      <c r="A117" s="5" t="s">
        <v>420</v>
      </c>
    </row>
    <row r="118" spans="1:12" x14ac:dyDescent="0.25">
      <c r="B118" s="98" t="s">
        <v>546</v>
      </c>
      <c r="C118" s="99"/>
      <c r="D118" s="99"/>
      <c r="E118" s="99"/>
      <c r="F118" s="99"/>
      <c r="G118" s="99"/>
    </row>
    <row r="119" spans="1:12" ht="65.099999999999994" customHeight="1" x14ac:dyDescent="0.25">
      <c r="B119" s="77" t="s">
        <v>678</v>
      </c>
      <c r="C119" s="77"/>
      <c r="D119" s="77"/>
      <c r="E119" s="77"/>
      <c r="F119" s="77"/>
      <c r="G119" s="77"/>
    </row>
  </sheetData>
  <sheetProtection formatCells="0" formatColumns="0" formatRows="0" insertColumns="0" insertRows="0" insertHyperlinks="0" deleteColumns="0" deleteRows="0" sort="0" autoFilter="0" pivotTables="0"/>
  <mergeCells count="54">
    <mergeCell ref="B118:G118"/>
    <mergeCell ref="B119:G119"/>
    <mergeCell ref="B102:B106"/>
    <mergeCell ref="C102:D102"/>
    <mergeCell ref="B107:B111"/>
    <mergeCell ref="C107:D107"/>
    <mergeCell ref="B112:B116"/>
    <mergeCell ref="C112:D112"/>
    <mergeCell ref="B87:B91"/>
    <mergeCell ref="C87:D87"/>
    <mergeCell ref="B92:B96"/>
    <mergeCell ref="C92:D92"/>
    <mergeCell ref="B97:B101"/>
    <mergeCell ref="C97:D97"/>
    <mergeCell ref="B72:B76"/>
    <mergeCell ref="C72:D72"/>
    <mergeCell ref="B77:B81"/>
    <mergeCell ref="C77:D77"/>
    <mergeCell ref="B82:B86"/>
    <mergeCell ref="C82:D82"/>
    <mergeCell ref="B57:B61"/>
    <mergeCell ref="C57:D57"/>
    <mergeCell ref="B62:B66"/>
    <mergeCell ref="C62:D62"/>
    <mergeCell ref="B67:B71"/>
    <mergeCell ref="C67:D67"/>
    <mergeCell ref="B42:B46"/>
    <mergeCell ref="C42:D42"/>
    <mergeCell ref="B47:B51"/>
    <mergeCell ref="C47:D47"/>
    <mergeCell ref="B52:B56"/>
    <mergeCell ref="C52:D52"/>
    <mergeCell ref="B27:B31"/>
    <mergeCell ref="C27:D27"/>
    <mergeCell ref="B32:B36"/>
    <mergeCell ref="C32:D32"/>
    <mergeCell ref="B37:B41"/>
    <mergeCell ref="C37:D37"/>
    <mergeCell ref="B12:B16"/>
    <mergeCell ref="C12:D12"/>
    <mergeCell ref="B17:B21"/>
    <mergeCell ref="C17:D17"/>
    <mergeCell ref="B22:B26"/>
    <mergeCell ref="C22:D22"/>
    <mergeCell ref="G4:G5"/>
    <mergeCell ref="H4:J4"/>
    <mergeCell ref="K4:L4"/>
    <mergeCell ref="B7:B11"/>
    <mergeCell ref="C7:D7"/>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P294"/>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4" width="20" customWidth="1"/>
    <col min="5" max="5" width="0" hidden="1" customWidth="1"/>
    <col min="6" max="10" width="10" customWidth="1"/>
    <col min="11" max="11" width="14" customWidth="1"/>
    <col min="12" max="12" width="16" customWidth="1"/>
    <col min="13" max="13" width="10" customWidth="1"/>
    <col min="14" max="14" width="14" customWidth="1"/>
    <col min="15" max="15" width="16" customWidth="1"/>
    <col min="16" max="16" width="10" customWidth="1"/>
  </cols>
  <sheetData>
    <row r="2" spans="2:16" x14ac:dyDescent="0.25">
      <c r="B2" s="4"/>
      <c r="C2" s="4" t="s">
        <v>679</v>
      </c>
      <c r="D2" s="4"/>
      <c r="E2" s="4"/>
      <c r="F2" s="4"/>
      <c r="G2" s="4"/>
      <c r="H2" s="4"/>
      <c r="I2" s="4"/>
      <c r="J2" s="4"/>
      <c r="K2" s="4"/>
      <c r="L2" s="4"/>
      <c r="M2" s="4"/>
      <c r="N2" s="4"/>
      <c r="O2" s="4"/>
      <c r="P2" s="4"/>
    </row>
    <row r="3" spans="2:16" x14ac:dyDescent="0.25">
      <c r="B3" s="4"/>
      <c r="C3" s="4"/>
      <c r="D3" s="4"/>
      <c r="E3" s="4"/>
      <c r="F3" s="4"/>
      <c r="G3" s="4"/>
      <c r="H3" s="4"/>
      <c r="I3" s="4"/>
      <c r="J3" s="4"/>
      <c r="K3" s="4"/>
      <c r="L3" s="4"/>
      <c r="M3" s="4"/>
      <c r="N3" s="4"/>
      <c r="O3" s="4"/>
      <c r="P3" s="4"/>
    </row>
    <row r="4" spans="2:16" ht="31.5" x14ac:dyDescent="0.25">
      <c r="B4" s="9" t="s">
        <v>445</v>
      </c>
      <c r="C4" s="9" t="s">
        <v>460</v>
      </c>
      <c r="D4" s="9" t="s">
        <v>680</v>
      </c>
      <c r="E4" s="9" t="s">
        <v>662</v>
      </c>
      <c r="F4" s="9" t="s">
        <v>427</v>
      </c>
      <c r="G4" s="9" t="s">
        <v>506</v>
      </c>
      <c r="H4" s="78" t="s">
        <v>681</v>
      </c>
      <c r="I4" s="78"/>
      <c r="J4" s="78"/>
      <c r="K4" s="78"/>
      <c r="L4" s="78"/>
      <c r="M4" s="78" t="s">
        <v>664</v>
      </c>
      <c r="N4" s="78"/>
      <c r="O4" s="78"/>
      <c r="P4" s="78"/>
    </row>
    <row r="5" spans="2:16" x14ac:dyDescent="0.25">
      <c r="B5" s="10" t="s">
        <v>559</v>
      </c>
      <c r="C5" s="10" t="s">
        <v>560</v>
      </c>
      <c r="D5" s="10" t="s">
        <v>561</v>
      </c>
      <c r="E5" s="10" t="s">
        <v>669</v>
      </c>
      <c r="F5" s="10" t="s">
        <v>562</v>
      </c>
      <c r="G5" s="10" t="s">
        <v>682</v>
      </c>
      <c r="H5" s="10" t="s">
        <v>564</v>
      </c>
      <c r="I5" s="10" t="s">
        <v>588</v>
      </c>
      <c r="J5" s="10" t="s">
        <v>670</v>
      </c>
      <c r="K5" s="10" t="s">
        <v>671</v>
      </c>
      <c r="L5" s="10" t="s">
        <v>672</v>
      </c>
      <c r="M5" s="10" t="s">
        <v>683</v>
      </c>
      <c r="N5" s="10" t="s">
        <v>684</v>
      </c>
      <c r="O5" s="10" t="s">
        <v>685</v>
      </c>
      <c r="P5" s="10" t="s">
        <v>686</v>
      </c>
    </row>
    <row r="6" spans="2:16" x14ac:dyDescent="0.25">
      <c r="B6" s="24">
        <v>1</v>
      </c>
      <c r="C6" s="108" t="s">
        <v>475</v>
      </c>
      <c r="D6" s="87"/>
      <c r="E6" s="87"/>
      <c r="F6" s="96"/>
      <c r="G6" s="87"/>
      <c r="H6" s="87"/>
      <c r="I6" s="87"/>
      <c r="J6" s="87"/>
      <c r="K6" s="87"/>
      <c r="L6" s="87"/>
      <c r="M6" s="87"/>
      <c r="N6" s="87"/>
      <c r="O6" s="87"/>
      <c r="P6" s="87"/>
    </row>
    <row r="7" spans="2:16" ht="33" customHeight="1" x14ac:dyDescent="0.25">
      <c r="B7" s="1"/>
      <c r="C7" s="78" t="s">
        <v>687</v>
      </c>
      <c r="D7" s="78"/>
      <c r="E7" s="9" t="s">
        <v>688</v>
      </c>
      <c r="F7" s="35" t="s">
        <v>427</v>
      </c>
      <c r="G7" s="9" t="s">
        <v>506</v>
      </c>
      <c r="H7" s="9" t="s">
        <v>689</v>
      </c>
      <c r="I7" s="9" t="s">
        <v>690</v>
      </c>
      <c r="J7" s="9" t="s">
        <v>691</v>
      </c>
      <c r="K7" s="9" t="s">
        <v>692</v>
      </c>
      <c r="L7" s="9" t="s">
        <v>667</v>
      </c>
      <c r="M7" s="45" t="s">
        <v>691</v>
      </c>
      <c r="N7" s="45" t="s">
        <v>692</v>
      </c>
      <c r="O7" s="45" t="s">
        <v>667</v>
      </c>
      <c r="P7" s="45" t="s">
        <v>664</v>
      </c>
    </row>
    <row r="8" spans="2:16" x14ac:dyDescent="0.25">
      <c r="B8" s="1"/>
      <c r="C8" s="1"/>
      <c r="D8" s="1" t="s">
        <v>693</v>
      </c>
      <c r="E8" s="1">
        <v>0</v>
      </c>
      <c r="F8" s="10" t="s">
        <v>599</v>
      </c>
      <c r="G8" s="43">
        <f>SUM(H8:J8)</f>
        <v>0</v>
      </c>
      <c r="H8" s="1">
        <v>0</v>
      </c>
      <c r="I8" s="1">
        <v>0</v>
      </c>
      <c r="J8" s="1">
        <v>0</v>
      </c>
      <c r="K8" s="1">
        <v>0</v>
      </c>
      <c r="L8" s="1">
        <v>0</v>
      </c>
      <c r="M8" s="20" t="str">
        <f t="shared" ref="M8:M13" si="0">IF(G8&gt;0,(J8/G8)*100,"(-)")</f>
        <v>(-)</v>
      </c>
      <c r="N8" s="20" t="str">
        <f t="shared" ref="N8:N13" si="1">IF(G8&gt;0,(K8/G8)*100,"(-)")</f>
        <v>(-)</v>
      </c>
      <c r="O8" s="20" t="str">
        <f t="shared" ref="O8:O13" si="2">IF(G8&gt;0,(L8/G8)*100,"(-)")</f>
        <v>(-)</v>
      </c>
      <c r="P8" s="20" t="str">
        <f t="shared" ref="P8:P13" si="3">IF(G8&gt;0,((J8+K8)/G8)*100,"(-)")</f>
        <v>(-)</v>
      </c>
    </row>
    <row r="9" spans="2:16" x14ac:dyDescent="0.25">
      <c r="B9" s="1"/>
      <c r="C9" s="1"/>
      <c r="D9" s="1" t="s">
        <v>694</v>
      </c>
      <c r="E9" s="1">
        <v>0</v>
      </c>
      <c r="F9" s="10" t="s">
        <v>599</v>
      </c>
      <c r="G9" s="43">
        <f>SUM(H9:J9)</f>
        <v>0</v>
      </c>
      <c r="H9" s="1">
        <v>0</v>
      </c>
      <c r="I9" s="1">
        <v>0</v>
      </c>
      <c r="J9" s="1">
        <v>0</v>
      </c>
      <c r="K9" s="1">
        <v>0</v>
      </c>
      <c r="L9" s="1">
        <v>0</v>
      </c>
      <c r="M9" s="20" t="str">
        <f t="shared" si="0"/>
        <v>(-)</v>
      </c>
      <c r="N9" s="20" t="str">
        <f t="shared" si="1"/>
        <v>(-)</v>
      </c>
      <c r="O9" s="20" t="str">
        <f t="shared" si="2"/>
        <v>(-)</v>
      </c>
      <c r="P9" s="20" t="str">
        <f t="shared" si="3"/>
        <v>(-)</v>
      </c>
    </row>
    <row r="10" spans="2:16" x14ac:dyDescent="0.25">
      <c r="B10" s="1"/>
      <c r="C10" s="1"/>
      <c r="D10" s="1" t="s">
        <v>695</v>
      </c>
      <c r="E10" s="1">
        <v>0</v>
      </c>
      <c r="F10" s="10" t="s">
        <v>599</v>
      </c>
      <c r="G10" s="43">
        <f>SUM(H10:J10)</f>
        <v>0</v>
      </c>
      <c r="H10" s="1">
        <v>0</v>
      </c>
      <c r="I10" s="1">
        <v>0</v>
      </c>
      <c r="J10" s="1">
        <v>0</v>
      </c>
      <c r="K10" s="1">
        <v>0</v>
      </c>
      <c r="L10" s="1">
        <v>0</v>
      </c>
      <c r="M10" s="20" t="str">
        <f t="shared" si="0"/>
        <v>(-)</v>
      </c>
      <c r="N10" s="20" t="str">
        <f t="shared" si="1"/>
        <v>(-)</v>
      </c>
      <c r="O10" s="20" t="str">
        <f t="shared" si="2"/>
        <v>(-)</v>
      </c>
      <c r="P10" s="20" t="str">
        <f t="shared" si="3"/>
        <v>(-)</v>
      </c>
    </row>
    <row r="11" spans="2:16" x14ac:dyDescent="0.25">
      <c r="B11" s="1"/>
      <c r="C11" s="1"/>
      <c r="D11" s="1" t="s">
        <v>696</v>
      </c>
      <c r="E11" s="1">
        <v>0</v>
      </c>
      <c r="F11" s="10" t="s">
        <v>599</v>
      </c>
      <c r="G11" s="43">
        <f>SUM(H11:J11)</f>
        <v>3.2</v>
      </c>
      <c r="H11" s="1">
        <v>0</v>
      </c>
      <c r="I11" s="1">
        <v>3.2</v>
      </c>
      <c r="J11" s="1">
        <v>0</v>
      </c>
      <c r="K11" s="1">
        <v>0</v>
      </c>
      <c r="L11" s="1">
        <v>0</v>
      </c>
      <c r="M11" s="20">
        <f t="shared" si="0"/>
        <v>0</v>
      </c>
      <c r="N11" s="20">
        <f t="shared" si="1"/>
        <v>0</v>
      </c>
      <c r="O11" s="20">
        <f t="shared" si="2"/>
        <v>0</v>
      </c>
      <c r="P11" s="20">
        <f t="shared" si="3"/>
        <v>0</v>
      </c>
    </row>
    <row r="12" spans="2:16" x14ac:dyDescent="0.25">
      <c r="B12" s="1"/>
      <c r="C12" s="1"/>
      <c r="D12" s="1" t="s">
        <v>697</v>
      </c>
      <c r="E12" s="1">
        <v>0</v>
      </c>
      <c r="F12" s="10" t="s">
        <v>599</v>
      </c>
      <c r="G12" s="43">
        <f>SUM(H12:J12)</f>
        <v>4</v>
      </c>
      <c r="H12" s="1">
        <v>0</v>
      </c>
      <c r="I12" s="1">
        <v>0</v>
      </c>
      <c r="J12" s="1">
        <v>4</v>
      </c>
      <c r="K12" s="1">
        <v>0</v>
      </c>
      <c r="L12" s="1">
        <v>0</v>
      </c>
      <c r="M12" s="20">
        <f t="shared" si="0"/>
        <v>100</v>
      </c>
      <c r="N12" s="20">
        <f t="shared" si="1"/>
        <v>0</v>
      </c>
      <c r="O12" s="20">
        <f t="shared" si="2"/>
        <v>0</v>
      </c>
      <c r="P12" s="20">
        <f t="shared" si="3"/>
        <v>100</v>
      </c>
    </row>
    <row r="13" spans="2:16" ht="20.100000000000001" customHeight="1" x14ac:dyDescent="0.25">
      <c r="B13" s="1"/>
      <c r="C13" s="95" t="s">
        <v>698</v>
      </c>
      <c r="D13" s="107"/>
      <c r="E13" s="25"/>
      <c r="F13" s="10"/>
      <c r="G13" s="44">
        <f t="shared" ref="G13:L13" si="4">SUM(G8:G12)</f>
        <v>7.2</v>
      </c>
      <c r="H13" s="44">
        <f t="shared" si="4"/>
        <v>0</v>
      </c>
      <c r="I13" s="44">
        <f t="shared" si="4"/>
        <v>3.2</v>
      </c>
      <c r="J13" s="44">
        <f t="shared" si="4"/>
        <v>4</v>
      </c>
      <c r="K13" s="44">
        <f t="shared" si="4"/>
        <v>0</v>
      </c>
      <c r="L13" s="44">
        <f t="shared" si="4"/>
        <v>0</v>
      </c>
      <c r="M13" s="19">
        <f t="shared" si="0"/>
        <v>55.555555555555998</v>
      </c>
      <c r="N13" s="19">
        <f t="shared" si="1"/>
        <v>0</v>
      </c>
      <c r="O13" s="19">
        <f t="shared" si="2"/>
        <v>0</v>
      </c>
      <c r="P13" s="19">
        <f t="shared" si="3"/>
        <v>55.555555555555998</v>
      </c>
    </row>
    <row r="14" spans="2:16" ht="33" customHeight="1" x14ac:dyDescent="0.25">
      <c r="B14" s="87"/>
      <c r="C14" s="78" t="s">
        <v>699</v>
      </c>
      <c r="D14" s="78"/>
      <c r="E14" s="9" t="s">
        <v>688</v>
      </c>
      <c r="F14" s="35" t="s">
        <v>427</v>
      </c>
      <c r="G14" s="9" t="s">
        <v>506</v>
      </c>
      <c r="H14" s="9" t="s">
        <v>700</v>
      </c>
      <c r="I14" s="9" t="s">
        <v>701</v>
      </c>
      <c r="J14" s="9" t="s">
        <v>702</v>
      </c>
      <c r="K14" s="9"/>
      <c r="L14" s="9" t="s">
        <v>667</v>
      </c>
      <c r="M14" s="9" t="s">
        <v>702</v>
      </c>
      <c r="N14" s="9" t="s">
        <v>701</v>
      </c>
      <c r="O14" s="9" t="s">
        <v>667</v>
      </c>
      <c r="P14" s="9" t="s">
        <v>664</v>
      </c>
    </row>
    <row r="15" spans="2:16" x14ac:dyDescent="0.25">
      <c r="B15" s="87"/>
      <c r="C15" s="1"/>
      <c r="D15" s="1" t="s">
        <v>703</v>
      </c>
      <c r="E15" s="1">
        <v>0</v>
      </c>
      <c r="F15" s="10" t="s">
        <v>593</v>
      </c>
      <c r="G15" s="43">
        <f>SUM(H15:J15)</f>
        <v>6</v>
      </c>
      <c r="H15" s="1">
        <v>6</v>
      </c>
      <c r="I15" s="1">
        <v>0</v>
      </c>
      <c r="J15" s="1">
        <v>0</v>
      </c>
      <c r="K15" s="1"/>
      <c r="L15" s="1">
        <v>0</v>
      </c>
      <c r="M15" s="20">
        <f>IF(G15&gt;0,(J15/G15)*100,"(-)")</f>
        <v>0</v>
      </c>
      <c r="N15" s="20">
        <f>IF(G15&gt;0,(I15/G15)*100,"(-)")</f>
        <v>0</v>
      </c>
      <c r="O15" s="20">
        <f>IF(G15&gt;0,(L15/G15)*100,"(-)")</f>
        <v>0</v>
      </c>
      <c r="P15" s="20">
        <f>IF(G15&gt;0,((J15+I15)/G15)*100,"(-)")</f>
        <v>0</v>
      </c>
    </row>
    <row r="16" spans="2:16" x14ac:dyDescent="0.25">
      <c r="B16" s="87"/>
      <c r="C16" s="1"/>
      <c r="D16" s="1" t="s">
        <v>704</v>
      </c>
      <c r="E16" s="1">
        <v>0</v>
      </c>
      <c r="F16" s="10" t="s">
        <v>593</v>
      </c>
      <c r="G16" s="43">
        <f>SUM(H16:J16)</f>
        <v>1</v>
      </c>
      <c r="H16" s="1">
        <v>1</v>
      </c>
      <c r="I16" s="1">
        <v>0</v>
      </c>
      <c r="J16" s="1">
        <v>0</v>
      </c>
      <c r="K16" s="1"/>
      <c r="L16" s="1">
        <v>0</v>
      </c>
      <c r="M16" s="20">
        <f>IF(G16&gt;0,(J16/G16)*100,"(-)")</f>
        <v>0</v>
      </c>
      <c r="N16" s="20">
        <f>IF(G16&gt;0,(I16/G16)*100,"(-)")</f>
        <v>0</v>
      </c>
      <c r="O16" s="20">
        <f>IF(G16&gt;0,(L16/G16)*100,"(-)")</f>
        <v>0</v>
      </c>
      <c r="P16" s="20">
        <f>IF(G16&gt;0,((J16+I16)/G16)*100,"(-)")</f>
        <v>0</v>
      </c>
    </row>
    <row r="17" spans="2:16" x14ac:dyDescent="0.25">
      <c r="B17" s="87"/>
      <c r="C17" s="1"/>
      <c r="D17" s="1" t="s">
        <v>705</v>
      </c>
      <c r="E17" s="1">
        <v>0</v>
      </c>
      <c r="F17" s="10" t="s">
        <v>593</v>
      </c>
      <c r="G17" s="43">
        <f>SUM(H17:J17)</f>
        <v>0</v>
      </c>
      <c r="H17" s="1">
        <v>0</v>
      </c>
      <c r="I17" s="1">
        <v>0</v>
      </c>
      <c r="J17" s="1">
        <v>0</v>
      </c>
      <c r="K17" s="1"/>
      <c r="L17" s="1">
        <v>0</v>
      </c>
      <c r="M17" s="20" t="str">
        <f>IF(G17&gt;0,(J17/G17)*100,"(-)")</f>
        <v>(-)</v>
      </c>
      <c r="N17" s="20" t="str">
        <f>IF(G17&gt;0,(I17/G17)*100,"(-)")</f>
        <v>(-)</v>
      </c>
      <c r="O17" s="20" t="str">
        <f>IF(G17&gt;0,(L17/G17)*100,"(-)")</f>
        <v>(-)</v>
      </c>
      <c r="P17" s="20" t="str">
        <f>IF(G17&gt;0,((J17+I17)/G17)*100,"(-)")</f>
        <v>(-)</v>
      </c>
    </row>
    <row r="18" spans="2:16" ht="20.100000000000001" customHeight="1" x14ac:dyDescent="0.25">
      <c r="B18" s="87"/>
      <c r="C18" s="95" t="s">
        <v>706</v>
      </c>
      <c r="D18" s="107"/>
      <c r="E18" s="25"/>
      <c r="F18" s="10"/>
      <c r="G18" s="44">
        <f t="shared" ref="G18:L18" si="5">SUM(G15:G17)</f>
        <v>7</v>
      </c>
      <c r="H18" s="44">
        <f t="shared" si="5"/>
        <v>7</v>
      </c>
      <c r="I18" s="44">
        <f t="shared" si="5"/>
        <v>0</v>
      </c>
      <c r="J18" s="44">
        <f t="shared" si="5"/>
        <v>0</v>
      </c>
      <c r="K18" s="44">
        <f t="shared" si="5"/>
        <v>0</v>
      </c>
      <c r="L18" s="44">
        <f t="shared" si="5"/>
        <v>0</v>
      </c>
      <c r="M18" s="19">
        <f>IF(G18&gt;0,(J18/G18)*100,"(-)")</f>
        <v>0</v>
      </c>
      <c r="N18" s="19">
        <f>IF(G18&gt;0,(I18/G18)*100,"(-)")</f>
        <v>0</v>
      </c>
      <c r="O18" s="19">
        <f>IF(G18&gt;0,(L18/G18)*100,"(-)")</f>
        <v>0</v>
      </c>
      <c r="P18" s="19">
        <f>IF(G18&gt;0,((J18+I18)/G18)*100,"(-)")</f>
        <v>0</v>
      </c>
    </row>
    <row r="19" spans="2:16" x14ac:dyDescent="0.25">
      <c r="B19" s="24">
        <v>2</v>
      </c>
      <c r="C19" s="108" t="s">
        <v>476</v>
      </c>
      <c r="D19" s="87"/>
      <c r="E19" s="87"/>
      <c r="F19" s="96"/>
      <c r="G19" s="87"/>
      <c r="H19" s="87"/>
      <c r="I19" s="87"/>
      <c r="J19" s="87"/>
      <c r="K19" s="87"/>
      <c r="L19" s="87"/>
      <c r="M19" s="87"/>
      <c r="N19" s="87"/>
      <c r="O19" s="87"/>
      <c r="P19" s="87"/>
    </row>
    <row r="20" spans="2:16" ht="33" customHeight="1" x14ac:dyDescent="0.25">
      <c r="B20" s="1"/>
      <c r="C20" s="78" t="s">
        <v>687</v>
      </c>
      <c r="D20" s="78"/>
      <c r="E20" s="9" t="s">
        <v>688</v>
      </c>
      <c r="F20" s="35" t="s">
        <v>427</v>
      </c>
      <c r="G20" s="9" t="s">
        <v>506</v>
      </c>
      <c r="H20" s="9" t="s">
        <v>689</v>
      </c>
      <c r="I20" s="9" t="s">
        <v>690</v>
      </c>
      <c r="J20" s="9" t="s">
        <v>691</v>
      </c>
      <c r="K20" s="9" t="s">
        <v>692</v>
      </c>
      <c r="L20" s="9" t="s">
        <v>667</v>
      </c>
      <c r="M20" s="45" t="s">
        <v>691</v>
      </c>
      <c r="N20" s="45" t="s">
        <v>692</v>
      </c>
      <c r="O20" s="45" t="s">
        <v>667</v>
      </c>
      <c r="P20" s="45" t="s">
        <v>664</v>
      </c>
    </row>
    <row r="21" spans="2:16" x14ac:dyDescent="0.25">
      <c r="B21" s="1"/>
      <c r="C21" s="1"/>
      <c r="D21" s="1" t="s">
        <v>693</v>
      </c>
      <c r="E21" s="1">
        <v>0</v>
      </c>
      <c r="F21" s="10" t="s">
        <v>599</v>
      </c>
      <c r="G21" s="43">
        <f>SUM(H21:J21)</f>
        <v>0</v>
      </c>
      <c r="H21" s="1">
        <v>0</v>
      </c>
      <c r="I21" s="1">
        <v>0</v>
      </c>
      <c r="J21" s="1">
        <v>0</v>
      </c>
      <c r="K21" s="1">
        <v>0</v>
      </c>
      <c r="L21" s="1">
        <v>0</v>
      </c>
      <c r="M21" s="20" t="str">
        <f t="shared" ref="M21:M26" si="6">IF(G21&gt;0,(J21/G21)*100,"(-)")</f>
        <v>(-)</v>
      </c>
      <c r="N21" s="20" t="str">
        <f t="shared" ref="N21:N26" si="7">IF(G21&gt;0,(K21/G21)*100,"(-)")</f>
        <v>(-)</v>
      </c>
      <c r="O21" s="20" t="str">
        <f t="shared" ref="O21:O26" si="8">IF(G21&gt;0,(L21/G21)*100,"(-)")</f>
        <v>(-)</v>
      </c>
      <c r="P21" s="20" t="str">
        <f t="shared" ref="P21:P26" si="9">IF(G21&gt;0,((J21+K21)/G21)*100,"(-)")</f>
        <v>(-)</v>
      </c>
    </row>
    <row r="22" spans="2:16" x14ac:dyDescent="0.25">
      <c r="B22" s="1"/>
      <c r="C22" s="1"/>
      <c r="D22" s="1" t="s">
        <v>694</v>
      </c>
      <c r="E22" s="1">
        <v>0</v>
      </c>
      <c r="F22" s="10" t="s">
        <v>599</v>
      </c>
      <c r="G22" s="43">
        <f>SUM(H22:J22)</f>
        <v>0</v>
      </c>
      <c r="H22" s="1">
        <v>0</v>
      </c>
      <c r="I22" s="1">
        <v>0</v>
      </c>
      <c r="J22" s="1">
        <v>0</v>
      </c>
      <c r="K22" s="1">
        <v>0</v>
      </c>
      <c r="L22" s="1">
        <v>0</v>
      </c>
      <c r="M22" s="20" t="str">
        <f t="shared" si="6"/>
        <v>(-)</v>
      </c>
      <c r="N22" s="20" t="str">
        <f t="shared" si="7"/>
        <v>(-)</v>
      </c>
      <c r="O22" s="20" t="str">
        <f t="shared" si="8"/>
        <v>(-)</v>
      </c>
      <c r="P22" s="20" t="str">
        <f t="shared" si="9"/>
        <v>(-)</v>
      </c>
    </row>
    <row r="23" spans="2:16" x14ac:dyDescent="0.25">
      <c r="B23" s="1"/>
      <c r="C23" s="1"/>
      <c r="D23" s="1" t="s">
        <v>695</v>
      </c>
      <c r="E23" s="1">
        <v>0</v>
      </c>
      <c r="F23" s="10" t="s">
        <v>599</v>
      </c>
      <c r="G23" s="43">
        <f>SUM(H23:J23)</f>
        <v>0.3</v>
      </c>
      <c r="H23" s="1">
        <v>0.3</v>
      </c>
      <c r="I23" s="1">
        <v>0</v>
      </c>
      <c r="J23" s="1">
        <v>0</v>
      </c>
      <c r="K23" s="1">
        <v>0</v>
      </c>
      <c r="L23" s="1">
        <v>0</v>
      </c>
      <c r="M23" s="20">
        <f t="shared" si="6"/>
        <v>0</v>
      </c>
      <c r="N23" s="20">
        <f t="shared" si="7"/>
        <v>0</v>
      </c>
      <c r="O23" s="20">
        <f t="shared" si="8"/>
        <v>0</v>
      </c>
      <c r="P23" s="20">
        <f t="shared" si="9"/>
        <v>0</v>
      </c>
    </row>
    <row r="24" spans="2:16" x14ac:dyDescent="0.25">
      <c r="B24" s="1"/>
      <c r="C24" s="1"/>
      <c r="D24" s="1" t="s">
        <v>696</v>
      </c>
      <c r="E24" s="1">
        <v>0</v>
      </c>
      <c r="F24" s="10" t="s">
        <v>599</v>
      </c>
      <c r="G24" s="43">
        <f>SUM(H24:J24)</f>
        <v>1.83</v>
      </c>
      <c r="H24" s="1">
        <v>0.33</v>
      </c>
      <c r="I24" s="1">
        <v>1.5</v>
      </c>
      <c r="J24" s="1">
        <v>0</v>
      </c>
      <c r="K24" s="1">
        <v>0</v>
      </c>
      <c r="L24" s="1">
        <v>0</v>
      </c>
      <c r="M24" s="20">
        <f t="shared" si="6"/>
        <v>0</v>
      </c>
      <c r="N24" s="20">
        <f t="shared" si="7"/>
        <v>0</v>
      </c>
      <c r="O24" s="20">
        <f t="shared" si="8"/>
        <v>0</v>
      </c>
      <c r="P24" s="20">
        <f t="shared" si="9"/>
        <v>0</v>
      </c>
    </row>
    <row r="25" spans="2:16" x14ac:dyDescent="0.25">
      <c r="B25" s="1"/>
      <c r="C25" s="1"/>
      <c r="D25" s="1" t="s">
        <v>697</v>
      </c>
      <c r="E25" s="1">
        <v>0</v>
      </c>
      <c r="F25" s="10" t="s">
        <v>599</v>
      </c>
      <c r="G25" s="43">
        <f>SUM(H25:J25)</f>
        <v>1.2</v>
      </c>
      <c r="H25" s="1">
        <v>0</v>
      </c>
      <c r="I25" s="1">
        <v>0</v>
      </c>
      <c r="J25" s="1">
        <v>1.2</v>
      </c>
      <c r="K25" s="1">
        <v>0</v>
      </c>
      <c r="L25" s="1">
        <v>0</v>
      </c>
      <c r="M25" s="20">
        <f t="shared" si="6"/>
        <v>100</v>
      </c>
      <c r="N25" s="20">
        <f t="shared" si="7"/>
        <v>0</v>
      </c>
      <c r="O25" s="20">
        <f t="shared" si="8"/>
        <v>0</v>
      </c>
      <c r="P25" s="20">
        <f t="shared" si="9"/>
        <v>100</v>
      </c>
    </row>
    <row r="26" spans="2:16" ht="20.100000000000001" customHeight="1" x14ac:dyDescent="0.25">
      <c r="B26" s="1"/>
      <c r="C26" s="95" t="s">
        <v>698</v>
      </c>
      <c r="D26" s="107"/>
      <c r="E26" s="25"/>
      <c r="F26" s="10"/>
      <c r="G26" s="44">
        <f t="shared" ref="G26:L26" si="10">SUM(G21:G25)</f>
        <v>3.33</v>
      </c>
      <c r="H26" s="44">
        <f t="shared" si="10"/>
        <v>0.63</v>
      </c>
      <c r="I26" s="44">
        <f t="shared" si="10"/>
        <v>1.5</v>
      </c>
      <c r="J26" s="44">
        <f t="shared" si="10"/>
        <v>1.2</v>
      </c>
      <c r="K26" s="44">
        <f t="shared" si="10"/>
        <v>0</v>
      </c>
      <c r="L26" s="44">
        <f t="shared" si="10"/>
        <v>0</v>
      </c>
      <c r="M26" s="19">
        <f t="shared" si="6"/>
        <v>36.036036036036002</v>
      </c>
      <c r="N26" s="19">
        <f t="shared" si="7"/>
        <v>0</v>
      </c>
      <c r="O26" s="19">
        <f t="shared" si="8"/>
        <v>0</v>
      </c>
      <c r="P26" s="19">
        <f t="shared" si="9"/>
        <v>36.036036036036002</v>
      </c>
    </row>
    <row r="27" spans="2:16" ht="33" customHeight="1" x14ac:dyDescent="0.25">
      <c r="B27" s="87"/>
      <c r="C27" s="78" t="s">
        <v>699</v>
      </c>
      <c r="D27" s="78"/>
      <c r="E27" s="9" t="s">
        <v>688</v>
      </c>
      <c r="F27" s="35" t="s">
        <v>427</v>
      </c>
      <c r="G27" s="9" t="s">
        <v>506</v>
      </c>
      <c r="H27" s="9" t="s">
        <v>700</v>
      </c>
      <c r="I27" s="9" t="s">
        <v>701</v>
      </c>
      <c r="J27" s="9" t="s">
        <v>702</v>
      </c>
      <c r="K27" s="9"/>
      <c r="L27" s="9" t="s">
        <v>667</v>
      </c>
      <c r="M27" s="9" t="s">
        <v>702</v>
      </c>
      <c r="N27" s="9" t="s">
        <v>701</v>
      </c>
      <c r="O27" s="9" t="s">
        <v>667</v>
      </c>
      <c r="P27" s="9" t="s">
        <v>664</v>
      </c>
    </row>
    <row r="28" spans="2:16" x14ac:dyDescent="0.25">
      <c r="B28" s="87"/>
      <c r="C28" s="1"/>
      <c r="D28" s="1" t="s">
        <v>703</v>
      </c>
      <c r="E28" s="1">
        <v>0</v>
      </c>
      <c r="F28" s="10" t="s">
        <v>593</v>
      </c>
      <c r="G28" s="43">
        <f>SUM(H28:J28)</f>
        <v>0</v>
      </c>
      <c r="H28" s="1">
        <v>0</v>
      </c>
      <c r="I28" s="1">
        <v>0</v>
      </c>
      <c r="J28" s="1">
        <v>0</v>
      </c>
      <c r="K28" s="1"/>
      <c r="L28" s="1">
        <v>0</v>
      </c>
      <c r="M28" s="20" t="str">
        <f>IF(G28&gt;0,(J28/G28)*100,"(-)")</f>
        <v>(-)</v>
      </c>
      <c r="N28" s="20" t="str">
        <f>IF(G28&gt;0,(I28/G28)*100,"(-)")</f>
        <v>(-)</v>
      </c>
      <c r="O28" s="20" t="str">
        <f>IF(G28&gt;0,(L28/G28)*100,"(-)")</f>
        <v>(-)</v>
      </c>
      <c r="P28" s="20" t="str">
        <f>IF(G28&gt;0,((J28+I28)/G28)*100,"(-)")</f>
        <v>(-)</v>
      </c>
    </row>
    <row r="29" spans="2:16" x14ac:dyDescent="0.25">
      <c r="B29" s="87"/>
      <c r="C29" s="1"/>
      <c r="D29" s="1" t="s">
        <v>704</v>
      </c>
      <c r="E29" s="1">
        <v>0</v>
      </c>
      <c r="F29" s="10" t="s">
        <v>593</v>
      </c>
      <c r="G29" s="43">
        <f>SUM(H29:J29)</f>
        <v>0</v>
      </c>
      <c r="H29" s="1">
        <v>0</v>
      </c>
      <c r="I29" s="1">
        <v>0</v>
      </c>
      <c r="J29" s="1">
        <v>0</v>
      </c>
      <c r="K29" s="1"/>
      <c r="L29" s="1">
        <v>0</v>
      </c>
      <c r="M29" s="20" t="str">
        <f>IF(G29&gt;0,(J29/G29)*100,"(-)")</f>
        <v>(-)</v>
      </c>
      <c r="N29" s="20" t="str">
        <f>IF(G29&gt;0,(I29/G29)*100,"(-)")</f>
        <v>(-)</v>
      </c>
      <c r="O29" s="20" t="str">
        <f>IF(G29&gt;0,(L29/G29)*100,"(-)")</f>
        <v>(-)</v>
      </c>
      <c r="P29" s="20" t="str">
        <f>IF(G29&gt;0,((J29+I29)/G29)*100,"(-)")</f>
        <v>(-)</v>
      </c>
    </row>
    <row r="30" spans="2:16" x14ac:dyDescent="0.25">
      <c r="B30" s="87"/>
      <c r="C30" s="1"/>
      <c r="D30" s="1" t="s">
        <v>705</v>
      </c>
      <c r="E30" s="1">
        <v>0</v>
      </c>
      <c r="F30" s="10" t="s">
        <v>593</v>
      </c>
      <c r="G30" s="43">
        <f>SUM(H30:J30)</f>
        <v>0</v>
      </c>
      <c r="H30" s="1">
        <v>0</v>
      </c>
      <c r="I30" s="1">
        <v>0</v>
      </c>
      <c r="J30" s="1">
        <v>0</v>
      </c>
      <c r="K30" s="1"/>
      <c r="L30" s="1">
        <v>0</v>
      </c>
      <c r="M30" s="20" t="str">
        <f>IF(G30&gt;0,(J30/G30)*100,"(-)")</f>
        <v>(-)</v>
      </c>
      <c r="N30" s="20" t="str">
        <f>IF(G30&gt;0,(I30/G30)*100,"(-)")</f>
        <v>(-)</v>
      </c>
      <c r="O30" s="20" t="str">
        <f>IF(G30&gt;0,(L30/G30)*100,"(-)")</f>
        <v>(-)</v>
      </c>
      <c r="P30" s="20" t="str">
        <f>IF(G30&gt;0,((J30+I30)/G30)*100,"(-)")</f>
        <v>(-)</v>
      </c>
    </row>
    <row r="31" spans="2:16" ht="20.100000000000001" customHeight="1" x14ac:dyDescent="0.25">
      <c r="B31" s="87"/>
      <c r="C31" s="95" t="s">
        <v>706</v>
      </c>
      <c r="D31" s="107"/>
      <c r="E31" s="25"/>
      <c r="F31" s="10"/>
      <c r="G31" s="44">
        <f t="shared" ref="G31:L31" si="11">SUM(G28:G30)</f>
        <v>0</v>
      </c>
      <c r="H31" s="44">
        <f t="shared" si="11"/>
        <v>0</v>
      </c>
      <c r="I31" s="44">
        <f t="shared" si="11"/>
        <v>0</v>
      </c>
      <c r="J31" s="44">
        <f t="shared" si="11"/>
        <v>0</v>
      </c>
      <c r="K31" s="44">
        <f t="shared" si="11"/>
        <v>0</v>
      </c>
      <c r="L31" s="44">
        <f t="shared" si="11"/>
        <v>0</v>
      </c>
      <c r="M31" s="19" t="str">
        <f>IF(G31&gt;0,(J31/G31)*100,"(-)")</f>
        <v>(-)</v>
      </c>
      <c r="N31" s="19" t="str">
        <f>IF(G31&gt;0,(I31/G31)*100,"(-)")</f>
        <v>(-)</v>
      </c>
      <c r="O31" s="19" t="str">
        <f>IF(G31&gt;0,(L31/G31)*100,"(-)")</f>
        <v>(-)</v>
      </c>
      <c r="P31" s="19" t="str">
        <f>IF(G31&gt;0,((J31+I31)/G31)*100,"(-)")</f>
        <v>(-)</v>
      </c>
    </row>
    <row r="32" spans="2:16" x14ac:dyDescent="0.25">
      <c r="B32" s="24">
        <v>3</v>
      </c>
      <c r="C32" s="108" t="s">
        <v>477</v>
      </c>
      <c r="D32" s="87"/>
      <c r="E32" s="87"/>
      <c r="F32" s="96"/>
      <c r="G32" s="87"/>
      <c r="H32" s="87"/>
      <c r="I32" s="87"/>
      <c r="J32" s="87"/>
      <c r="K32" s="87"/>
      <c r="L32" s="87"/>
      <c r="M32" s="87"/>
      <c r="N32" s="87"/>
      <c r="O32" s="87"/>
      <c r="P32" s="87"/>
    </row>
    <row r="33" spans="2:16" ht="33" customHeight="1" x14ac:dyDescent="0.25">
      <c r="B33" s="1"/>
      <c r="C33" s="78" t="s">
        <v>687</v>
      </c>
      <c r="D33" s="78"/>
      <c r="E33" s="9" t="s">
        <v>688</v>
      </c>
      <c r="F33" s="35" t="s">
        <v>427</v>
      </c>
      <c r="G33" s="9" t="s">
        <v>506</v>
      </c>
      <c r="H33" s="9" t="s">
        <v>689</v>
      </c>
      <c r="I33" s="9" t="s">
        <v>690</v>
      </c>
      <c r="J33" s="9" t="s">
        <v>691</v>
      </c>
      <c r="K33" s="9" t="s">
        <v>692</v>
      </c>
      <c r="L33" s="9" t="s">
        <v>667</v>
      </c>
      <c r="M33" s="45" t="s">
        <v>691</v>
      </c>
      <c r="N33" s="45" t="s">
        <v>692</v>
      </c>
      <c r="O33" s="45" t="s">
        <v>667</v>
      </c>
      <c r="P33" s="45" t="s">
        <v>664</v>
      </c>
    </row>
    <row r="34" spans="2:16" x14ac:dyDescent="0.25">
      <c r="B34" s="1"/>
      <c r="C34" s="1"/>
      <c r="D34" s="1" t="s">
        <v>693</v>
      </c>
      <c r="E34" s="1">
        <v>0</v>
      </c>
      <c r="F34" s="10" t="s">
        <v>599</v>
      </c>
      <c r="G34" s="43">
        <f>SUM(H34:J34)</f>
        <v>0</v>
      </c>
      <c r="H34" s="1">
        <v>0</v>
      </c>
      <c r="I34" s="1">
        <v>0</v>
      </c>
      <c r="J34" s="1">
        <v>0</v>
      </c>
      <c r="K34" s="1">
        <v>0</v>
      </c>
      <c r="L34" s="1">
        <v>0</v>
      </c>
      <c r="M34" s="20" t="str">
        <f t="shared" ref="M34:M39" si="12">IF(G34&gt;0,(J34/G34)*100,"(-)")</f>
        <v>(-)</v>
      </c>
      <c r="N34" s="20" t="str">
        <f t="shared" ref="N34:N39" si="13">IF(G34&gt;0,(K34/G34)*100,"(-)")</f>
        <v>(-)</v>
      </c>
      <c r="O34" s="20" t="str">
        <f t="shared" ref="O34:O39" si="14">IF(G34&gt;0,(L34/G34)*100,"(-)")</f>
        <v>(-)</v>
      </c>
      <c r="P34" s="20" t="str">
        <f t="shared" ref="P34:P39" si="15">IF(G34&gt;0,((J34+K34)/G34)*100,"(-)")</f>
        <v>(-)</v>
      </c>
    </row>
    <row r="35" spans="2:16" x14ac:dyDescent="0.25">
      <c r="B35" s="1"/>
      <c r="C35" s="1"/>
      <c r="D35" s="1" t="s">
        <v>694</v>
      </c>
      <c r="E35" s="1">
        <v>0</v>
      </c>
      <c r="F35" s="10" t="s">
        <v>599</v>
      </c>
      <c r="G35" s="43">
        <f>SUM(H35:J35)</f>
        <v>0</v>
      </c>
      <c r="H35" s="1">
        <v>0</v>
      </c>
      <c r="I35" s="1">
        <v>0</v>
      </c>
      <c r="J35" s="1">
        <v>0</v>
      </c>
      <c r="K35" s="1">
        <v>0</v>
      </c>
      <c r="L35" s="1">
        <v>0</v>
      </c>
      <c r="M35" s="20" t="str">
        <f t="shared" si="12"/>
        <v>(-)</v>
      </c>
      <c r="N35" s="20" t="str">
        <f t="shared" si="13"/>
        <v>(-)</v>
      </c>
      <c r="O35" s="20" t="str">
        <f t="shared" si="14"/>
        <v>(-)</v>
      </c>
      <c r="P35" s="20" t="str">
        <f t="shared" si="15"/>
        <v>(-)</v>
      </c>
    </row>
    <row r="36" spans="2:16" x14ac:dyDescent="0.25">
      <c r="B36" s="1"/>
      <c r="C36" s="1"/>
      <c r="D36" s="1" t="s">
        <v>695</v>
      </c>
      <c r="E36" s="1">
        <v>0</v>
      </c>
      <c r="F36" s="10" t="s">
        <v>599</v>
      </c>
      <c r="G36" s="43">
        <f>SUM(H36:J36)</f>
        <v>0.3</v>
      </c>
      <c r="H36" s="1">
        <v>0.3</v>
      </c>
      <c r="I36" s="1">
        <v>0</v>
      </c>
      <c r="J36" s="1">
        <v>0</v>
      </c>
      <c r="K36" s="1">
        <v>0</v>
      </c>
      <c r="L36" s="1">
        <v>0</v>
      </c>
      <c r="M36" s="20">
        <f t="shared" si="12"/>
        <v>0</v>
      </c>
      <c r="N36" s="20">
        <f t="shared" si="13"/>
        <v>0</v>
      </c>
      <c r="O36" s="20">
        <f t="shared" si="14"/>
        <v>0</v>
      </c>
      <c r="P36" s="20">
        <f t="shared" si="15"/>
        <v>0</v>
      </c>
    </row>
    <row r="37" spans="2:16" x14ac:dyDescent="0.25">
      <c r="B37" s="1"/>
      <c r="C37" s="1"/>
      <c r="D37" s="1" t="s">
        <v>696</v>
      </c>
      <c r="E37" s="1">
        <v>0</v>
      </c>
      <c r="F37" s="10" t="s">
        <v>599</v>
      </c>
      <c r="G37" s="43">
        <f>SUM(H37:J37)</f>
        <v>1.3</v>
      </c>
      <c r="H37" s="1">
        <v>0</v>
      </c>
      <c r="I37" s="1">
        <v>1.3</v>
      </c>
      <c r="J37" s="1">
        <v>0</v>
      </c>
      <c r="K37" s="1">
        <v>0</v>
      </c>
      <c r="L37" s="1">
        <v>0</v>
      </c>
      <c r="M37" s="20">
        <f t="shared" si="12"/>
        <v>0</v>
      </c>
      <c r="N37" s="20">
        <f t="shared" si="13"/>
        <v>0</v>
      </c>
      <c r="O37" s="20">
        <f t="shared" si="14"/>
        <v>0</v>
      </c>
      <c r="P37" s="20">
        <f t="shared" si="15"/>
        <v>0</v>
      </c>
    </row>
    <row r="38" spans="2:16" x14ac:dyDescent="0.25">
      <c r="B38" s="1"/>
      <c r="C38" s="1"/>
      <c r="D38" s="1" t="s">
        <v>697</v>
      </c>
      <c r="E38" s="1">
        <v>0</v>
      </c>
      <c r="F38" s="10" t="s">
        <v>599</v>
      </c>
      <c r="G38" s="43">
        <f>SUM(H38:J38)</f>
        <v>0.8</v>
      </c>
      <c r="H38" s="1">
        <v>0</v>
      </c>
      <c r="I38" s="1">
        <v>0</v>
      </c>
      <c r="J38" s="1">
        <v>0.8</v>
      </c>
      <c r="K38" s="1">
        <v>0</v>
      </c>
      <c r="L38" s="1">
        <v>0</v>
      </c>
      <c r="M38" s="20">
        <f t="shared" si="12"/>
        <v>100</v>
      </c>
      <c r="N38" s="20">
        <f t="shared" si="13"/>
        <v>0</v>
      </c>
      <c r="O38" s="20">
        <f t="shared" si="14"/>
        <v>0</v>
      </c>
      <c r="P38" s="20">
        <f t="shared" si="15"/>
        <v>100</v>
      </c>
    </row>
    <row r="39" spans="2:16" ht="20.100000000000001" customHeight="1" x14ac:dyDescent="0.25">
      <c r="B39" s="1"/>
      <c r="C39" s="95" t="s">
        <v>698</v>
      </c>
      <c r="D39" s="107"/>
      <c r="E39" s="25"/>
      <c r="F39" s="10"/>
      <c r="G39" s="44">
        <f t="shared" ref="G39:L39" si="16">SUM(G34:G38)</f>
        <v>2.4</v>
      </c>
      <c r="H39" s="44">
        <f t="shared" si="16"/>
        <v>0.3</v>
      </c>
      <c r="I39" s="44">
        <f t="shared" si="16"/>
        <v>1.3</v>
      </c>
      <c r="J39" s="44">
        <f t="shared" si="16"/>
        <v>0.8</v>
      </c>
      <c r="K39" s="44">
        <f t="shared" si="16"/>
        <v>0</v>
      </c>
      <c r="L39" s="44">
        <f t="shared" si="16"/>
        <v>0</v>
      </c>
      <c r="M39" s="19">
        <f t="shared" si="12"/>
        <v>33.333333333333002</v>
      </c>
      <c r="N39" s="19">
        <f t="shared" si="13"/>
        <v>0</v>
      </c>
      <c r="O39" s="19">
        <f t="shared" si="14"/>
        <v>0</v>
      </c>
      <c r="P39" s="19">
        <f t="shared" si="15"/>
        <v>33.333333333333002</v>
      </c>
    </row>
    <row r="40" spans="2:16" ht="33" customHeight="1" x14ac:dyDescent="0.25">
      <c r="B40" s="87"/>
      <c r="C40" s="78" t="s">
        <v>699</v>
      </c>
      <c r="D40" s="78"/>
      <c r="E40" s="9" t="s">
        <v>688</v>
      </c>
      <c r="F40" s="35" t="s">
        <v>427</v>
      </c>
      <c r="G40" s="9" t="s">
        <v>506</v>
      </c>
      <c r="H40" s="9" t="s">
        <v>700</v>
      </c>
      <c r="I40" s="9" t="s">
        <v>701</v>
      </c>
      <c r="J40" s="9" t="s">
        <v>702</v>
      </c>
      <c r="K40" s="9"/>
      <c r="L40" s="9" t="s">
        <v>667</v>
      </c>
      <c r="M40" s="9" t="s">
        <v>702</v>
      </c>
      <c r="N40" s="9" t="s">
        <v>701</v>
      </c>
      <c r="O40" s="9" t="s">
        <v>667</v>
      </c>
      <c r="P40" s="9" t="s">
        <v>664</v>
      </c>
    </row>
    <row r="41" spans="2:16" x14ac:dyDescent="0.25">
      <c r="B41" s="87"/>
      <c r="C41" s="1"/>
      <c r="D41" s="1" t="s">
        <v>703</v>
      </c>
      <c r="E41" s="1">
        <v>0</v>
      </c>
      <c r="F41" s="10" t="s">
        <v>593</v>
      </c>
      <c r="G41" s="43">
        <f>SUM(H41:J41)</f>
        <v>2</v>
      </c>
      <c r="H41" s="1">
        <v>2</v>
      </c>
      <c r="I41" s="1">
        <v>0</v>
      </c>
      <c r="J41" s="1">
        <v>0</v>
      </c>
      <c r="K41" s="1"/>
      <c r="L41" s="1">
        <v>0</v>
      </c>
      <c r="M41" s="20">
        <f>IF(G41&gt;0,(J41/G41)*100,"(-)")</f>
        <v>0</v>
      </c>
      <c r="N41" s="20">
        <f>IF(G41&gt;0,(I41/G41)*100,"(-)")</f>
        <v>0</v>
      </c>
      <c r="O41" s="20">
        <f>IF(G41&gt;0,(L41/G41)*100,"(-)")</f>
        <v>0</v>
      </c>
      <c r="P41" s="20">
        <f>IF(G41&gt;0,((J41+I41)/G41)*100,"(-)")</f>
        <v>0</v>
      </c>
    </row>
    <row r="42" spans="2:16" x14ac:dyDescent="0.25">
      <c r="B42" s="87"/>
      <c r="C42" s="1"/>
      <c r="D42" s="1" t="s">
        <v>704</v>
      </c>
      <c r="E42" s="1">
        <v>0</v>
      </c>
      <c r="F42" s="10" t="s">
        <v>593</v>
      </c>
      <c r="G42" s="43">
        <f>SUM(H42:J42)</f>
        <v>0</v>
      </c>
      <c r="H42" s="1">
        <v>0</v>
      </c>
      <c r="I42" s="1">
        <v>0</v>
      </c>
      <c r="J42" s="1">
        <v>0</v>
      </c>
      <c r="K42" s="1"/>
      <c r="L42" s="1">
        <v>0</v>
      </c>
      <c r="M42" s="20" t="str">
        <f>IF(G42&gt;0,(J42/G42)*100,"(-)")</f>
        <v>(-)</v>
      </c>
      <c r="N42" s="20" t="str">
        <f>IF(G42&gt;0,(I42/G42)*100,"(-)")</f>
        <v>(-)</v>
      </c>
      <c r="O42" s="20" t="str">
        <f>IF(G42&gt;0,(L42/G42)*100,"(-)")</f>
        <v>(-)</v>
      </c>
      <c r="P42" s="20" t="str">
        <f>IF(G42&gt;0,((J42+I42)/G42)*100,"(-)")</f>
        <v>(-)</v>
      </c>
    </row>
    <row r="43" spans="2:16" x14ac:dyDescent="0.25">
      <c r="B43" s="87"/>
      <c r="C43" s="1"/>
      <c r="D43" s="1" t="s">
        <v>705</v>
      </c>
      <c r="E43" s="1">
        <v>0</v>
      </c>
      <c r="F43" s="10" t="s">
        <v>593</v>
      </c>
      <c r="G43" s="43">
        <f>SUM(H43:J43)</f>
        <v>0</v>
      </c>
      <c r="H43" s="1">
        <v>0</v>
      </c>
      <c r="I43" s="1">
        <v>0</v>
      </c>
      <c r="J43" s="1">
        <v>0</v>
      </c>
      <c r="K43" s="1"/>
      <c r="L43" s="1">
        <v>0</v>
      </c>
      <c r="M43" s="20" t="str">
        <f>IF(G43&gt;0,(J43/G43)*100,"(-)")</f>
        <v>(-)</v>
      </c>
      <c r="N43" s="20" t="str">
        <f>IF(G43&gt;0,(I43/G43)*100,"(-)")</f>
        <v>(-)</v>
      </c>
      <c r="O43" s="20" t="str">
        <f>IF(G43&gt;0,(L43/G43)*100,"(-)")</f>
        <v>(-)</v>
      </c>
      <c r="P43" s="20" t="str">
        <f>IF(G43&gt;0,((J43+I43)/G43)*100,"(-)")</f>
        <v>(-)</v>
      </c>
    </row>
    <row r="44" spans="2:16" ht="20.100000000000001" customHeight="1" x14ac:dyDescent="0.25">
      <c r="B44" s="87"/>
      <c r="C44" s="95" t="s">
        <v>706</v>
      </c>
      <c r="D44" s="107"/>
      <c r="E44" s="25"/>
      <c r="F44" s="10"/>
      <c r="G44" s="44">
        <f t="shared" ref="G44:L44" si="17">SUM(G41:G43)</f>
        <v>2</v>
      </c>
      <c r="H44" s="44">
        <f t="shared" si="17"/>
        <v>2</v>
      </c>
      <c r="I44" s="44">
        <f t="shared" si="17"/>
        <v>0</v>
      </c>
      <c r="J44" s="44">
        <f t="shared" si="17"/>
        <v>0</v>
      </c>
      <c r="K44" s="44">
        <f t="shared" si="17"/>
        <v>0</v>
      </c>
      <c r="L44" s="44">
        <f t="shared" si="17"/>
        <v>0</v>
      </c>
      <c r="M44" s="19">
        <f>IF(G44&gt;0,(J44/G44)*100,"(-)")</f>
        <v>0</v>
      </c>
      <c r="N44" s="19">
        <f>IF(G44&gt;0,(I44/G44)*100,"(-)")</f>
        <v>0</v>
      </c>
      <c r="O44" s="19">
        <f>IF(G44&gt;0,(L44/G44)*100,"(-)")</f>
        <v>0</v>
      </c>
      <c r="P44" s="19">
        <f>IF(G44&gt;0,((J44+I44)/G44)*100,"(-)")</f>
        <v>0</v>
      </c>
    </row>
    <row r="45" spans="2:16" x14ac:dyDescent="0.25">
      <c r="B45" s="24">
        <v>4</v>
      </c>
      <c r="C45" s="108" t="s">
        <v>478</v>
      </c>
      <c r="D45" s="87"/>
      <c r="E45" s="87"/>
      <c r="F45" s="96"/>
      <c r="G45" s="87"/>
      <c r="H45" s="87"/>
      <c r="I45" s="87"/>
      <c r="J45" s="87"/>
      <c r="K45" s="87"/>
      <c r="L45" s="87"/>
      <c r="M45" s="87"/>
      <c r="N45" s="87"/>
      <c r="O45" s="87"/>
      <c r="P45" s="87"/>
    </row>
    <row r="46" spans="2:16" ht="33" customHeight="1" x14ac:dyDescent="0.25">
      <c r="B46" s="1"/>
      <c r="C46" s="78" t="s">
        <v>687</v>
      </c>
      <c r="D46" s="78"/>
      <c r="E46" s="9" t="s">
        <v>688</v>
      </c>
      <c r="F46" s="35" t="s">
        <v>427</v>
      </c>
      <c r="G46" s="9" t="s">
        <v>506</v>
      </c>
      <c r="H46" s="9" t="s">
        <v>689</v>
      </c>
      <c r="I46" s="9" t="s">
        <v>690</v>
      </c>
      <c r="J46" s="9" t="s">
        <v>691</v>
      </c>
      <c r="K46" s="9" t="s">
        <v>692</v>
      </c>
      <c r="L46" s="9" t="s">
        <v>667</v>
      </c>
      <c r="M46" s="45" t="s">
        <v>691</v>
      </c>
      <c r="N46" s="45" t="s">
        <v>692</v>
      </c>
      <c r="O46" s="45" t="s">
        <v>667</v>
      </c>
      <c r="P46" s="45" t="s">
        <v>664</v>
      </c>
    </row>
    <row r="47" spans="2:16" x14ac:dyDescent="0.25">
      <c r="B47" s="1"/>
      <c r="C47" s="1"/>
      <c r="D47" s="1" t="s">
        <v>693</v>
      </c>
      <c r="E47" s="1">
        <v>0</v>
      </c>
      <c r="F47" s="10" t="s">
        <v>599</v>
      </c>
      <c r="G47" s="43">
        <f>SUM(H47:J47)</f>
        <v>0</v>
      </c>
      <c r="H47" s="1">
        <v>0</v>
      </c>
      <c r="I47" s="1">
        <v>0</v>
      </c>
      <c r="J47" s="1">
        <v>0</v>
      </c>
      <c r="K47" s="1">
        <v>0</v>
      </c>
      <c r="L47" s="1">
        <v>0</v>
      </c>
      <c r="M47" s="20" t="str">
        <f t="shared" ref="M47:M52" si="18">IF(G47&gt;0,(J47/G47)*100,"(-)")</f>
        <v>(-)</v>
      </c>
      <c r="N47" s="20" t="str">
        <f t="shared" ref="N47:N52" si="19">IF(G47&gt;0,(K47/G47)*100,"(-)")</f>
        <v>(-)</v>
      </c>
      <c r="O47" s="20" t="str">
        <f t="shared" ref="O47:O52" si="20">IF(G47&gt;0,(L47/G47)*100,"(-)")</f>
        <v>(-)</v>
      </c>
      <c r="P47" s="20" t="str">
        <f t="shared" ref="P47:P52" si="21">IF(G47&gt;0,((J47+K47)/G47)*100,"(-)")</f>
        <v>(-)</v>
      </c>
    </row>
    <row r="48" spans="2:16" x14ac:dyDescent="0.25">
      <c r="B48" s="1"/>
      <c r="C48" s="1"/>
      <c r="D48" s="1" t="s">
        <v>694</v>
      </c>
      <c r="E48" s="1">
        <v>0</v>
      </c>
      <c r="F48" s="10" t="s">
        <v>599</v>
      </c>
      <c r="G48" s="43">
        <f>SUM(H48:J48)</f>
        <v>0</v>
      </c>
      <c r="H48" s="1">
        <v>0</v>
      </c>
      <c r="I48" s="1">
        <v>0</v>
      </c>
      <c r="J48" s="1">
        <v>0</v>
      </c>
      <c r="K48" s="1">
        <v>0</v>
      </c>
      <c r="L48" s="1">
        <v>0</v>
      </c>
      <c r="M48" s="20" t="str">
        <f t="shared" si="18"/>
        <v>(-)</v>
      </c>
      <c r="N48" s="20" t="str">
        <f t="shared" si="19"/>
        <v>(-)</v>
      </c>
      <c r="O48" s="20" t="str">
        <f t="shared" si="20"/>
        <v>(-)</v>
      </c>
      <c r="P48" s="20" t="str">
        <f t="shared" si="21"/>
        <v>(-)</v>
      </c>
    </row>
    <row r="49" spans="2:16" x14ac:dyDescent="0.25">
      <c r="B49" s="1"/>
      <c r="C49" s="1"/>
      <c r="D49" s="1" t="s">
        <v>695</v>
      </c>
      <c r="E49" s="1">
        <v>0</v>
      </c>
      <c r="F49" s="10" t="s">
        <v>599</v>
      </c>
      <c r="G49" s="43">
        <f>SUM(H49:J49)</f>
        <v>0.6</v>
      </c>
      <c r="H49" s="1">
        <v>0.5</v>
      </c>
      <c r="I49" s="1">
        <v>0.1</v>
      </c>
      <c r="J49" s="1">
        <v>0</v>
      </c>
      <c r="K49" s="1">
        <v>0</v>
      </c>
      <c r="L49" s="1">
        <v>0</v>
      </c>
      <c r="M49" s="20">
        <f t="shared" si="18"/>
        <v>0</v>
      </c>
      <c r="N49" s="20">
        <f t="shared" si="19"/>
        <v>0</v>
      </c>
      <c r="O49" s="20">
        <f t="shared" si="20"/>
        <v>0</v>
      </c>
      <c r="P49" s="20">
        <f t="shared" si="21"/>
        <v>0</v>
      </c>
    </row>
    <row r="50" spans="2:16" x14ac:dyDescent="0.25">
      <c r="B50" s="1"/>
      <c r="C50" s="1"/>
      <c r="D50" s="1" t="s">
        <v>696</v>
      </c>
      <c r="E50" s="1">
        <v>0</v>
      </c>
      <c r="F50" s="10" t="s">
        <v>599</v>
      </c>
      <c r="G50" s="43">
        <f>SUM(H50:J50)</f>
        <v>1.5</v>
      </c>
      <c r="H50" s="1">
        <v>0</v>
      </c>
      <c r="I50" s="1">
        <v>1</v>
      </c>
      <c r="J50" s="1">
        <v>0.5</v>
      </c>
      <c r="K50" s="1">
        <v>0.5</v>
      </c>
      <c r="L50" s="1">
        <v>0</v>
      </c>
      <c r="M50" s="20">
        <f t="shared" si="18"/>
        <v>33.333333333333002</v>
      </c>
      <c r="N50" s="20">
        <f t="shared" si="19"/>
        <v>33.333333333333002</v>
      </c>
      <c r="O50" s="20">
        <f t="shared" si="20"/>
        <v>0</v>
      </c>
      <c r="P50" s="20">
        <f t="shared" si="21"/>
        <v>66.666666666666998</v>
      </c>
    </row>
    <row r="51" spans="2:16" x14ac:dyDescent="0.25">
      <c r="B51" s="1"/>
      <c r="C51" s="1"/>
      <c r="D51" s="1" t="s">
        <v>697</v>
      </c>
      <c r="E51" s="1">
        <v>0</v>
      </c>
      <c r="F51" s="10" t="s">
        <v>599</v>
      </c>
      <c r="G51" s="43">
        <f>SUM(H51:J51)</f>
        <v>3</v>
      </c>
      <c r="H51" s="1">
        <v>0</v>
      </c>
      <c r="I51" s="1">
        <v>0</v>
      </c>
      <c r="J51" s="1">
        <v>3</v>
      </c>
      <c r="K51" s="1">
        <v>0</v>
      </c>
      <c r="L51" s="1">
        <v>0</v>
      </c>
      <c r="M51" s="20">
        <f t="shared" si="18"/>
        <v>100</v>
      </c>
      <c r="N51" s="20">
        <f t="shared" si="19"/>
        <v>0</v>
      </c>
      <c r="O51" s="20">
        <f t="shared" si="20"/>
        <v>0</v>
      </c>
      <c r="P51" s="20">
        <f t="shared" si="21"/>
        <v>100</v>
      </c>
    </row>
    <row r="52" spans="2:16" ht="20.100000000000001" customHeight="1" x14ac:dyDescent="0.25">
      <c r="B52" s="1"/>
      <c r="C52" s="95" t="s">
        <v>698</v>
      </c>
      <c r="D52" s="107"/>
      <c r="E52" s="25"/>
      <c r="F52" s="10"/>
      <c r="G52" s="44">
        <f t="shared" ref="G52:L52" si="22">SUM(G47:G51)</f>
        <v>5.0999999999999996</v>
      </c>
      <c r="H52" s="44">
        <f t="shared" si="22"/>
        <v>0.5</v>
      </c>
      <c r="I52" s="44">
        <f t="shared" si="22"/>
        <v>1.1000000000000001</v>
      </c>
      <c r="J52" s="44">
        <f t="shared" si="22"/>
        <v>3.5</v>
      </c>
      <c r="K52" s="44">
        <f t="shared" si="22"/>
        <v>0.5</v>
      </c>
      <c r="L52" s="44">
        <f t="shared" si="22"/>
        <v>0</v>
      </c>
      <c r="M52" s="19">
        <f t="shared" si="18"/>
        <v>68.627450980391998</v>
      </c>
      <c r="N52" s="19">
        <f t="shared" si="19"/>
        <v>9.8039215686274996</v>
      </c>
      <c r="O52" s="19">
        <f t="shared" si="20"/>
        <v>0</v>
      </c>
      <c r="P52" s="19">
        <f t="shared" si="21"/>
        <v>78.431372549019997</v>
      </c>
    </row>
    <row r="53" spans="2:16" ht="33" customHeight="1" x14ac:dyDescent="0.25">
      <c r="B53" s="87"/>
      <c r="C53" s="78" t="s">
        <v>699</v>
      </c>
      <c r="D53" s="78"/>
      <c r="E53" s="9" t="s">
        <v>688</v>
      </c>
      <c r="F53" s="35" t="s">
        <v>427</v>
      </c>
      <c r="G53" s="9" t="s">
        <v>506</v>
      </c>
      <c r="H53" s="9" t="s">
        <v>700</v>
      </c>
      <c r="I53" s="9" t="s">
        <v>701</v>
      </c>
      <c r="J53" s="9" t="s">
        <v>702</v>
      </c>
      <c r="K53" s="9"/>
      <c r="L53" s="9" t="s">
        <v>667</v>
      </c>
      <c r="M53" s="9" t="s">
        <v>702</v>
      </c>
      <c r="N53" s="9" t="s">
        <v>701</v>
      </c>
      <c r="O53" s="9" t="s">
        <v>667</v>
      </c>
      <c r="P53" s="9" t="s">
        <v>664</v>
      </c>
    </row>
    <row r="54" spans="2:16" x14ac:dyDescent="0.25">
      <c r="B54" s="87"/>
      <c r="C54" s="1"/>
      <c r="D54" s="1" t="s">
        <v>703</v>
      </c>
      <c r="E54" s="1">
        <v>0</v>
      </c>
      <c r="F54" s="10" t="s">
        <v>593</v>
      </c>
      <c r="G54" s="43">
        <f>SUM(H54:J54)</f>
        <v>0</v>
      </c>
      <c r="H54" s="1">
        <v>0</v>
      </c>
      <c r="I54" s="1">
        <v>0</v>
      </c>
      <c r="J54" s="1">
        <v>0</v>
      </c>
      <c r="K54" s="1"/>
      <c r="L54" s="1">
        <v>0</v>
      </c>
      <c r="M54" s="20" t="str">
        <f>IF(G54&gt;0,(J54/G54)*100,"(-)")</f>
        <v>(-)</v>
      </c>
      <c r="N54" s="20" t="str">
        <f>IF(G54&gt;0,(I54/G54)*100,"(-)")</f>
        <v>(-)</v>
      </c>
      <c r="O54" s="20" t="str">
        <f>IF(G54&gt;0,(L54/G54)*100,"(-)")</f>
        <v>(-)</v>
      </c>
      <c r="P54" s="20" t="str">
        <f>IF(G54&gt;0,((J54+I54)/G54)*100,"(-)")</f>
        <v>(-)</v>
      </c>
    </row>
    <row r="55" spans="2:16" x14ac:dyDescent="0.25">
      <c r="B55" s="87"/>
      <c r="C55" s="1"/>
      <c r="D55" s="1" t="s">
        <v>704</v>
      </c>
      <c r="E55" s="1">
        <v>0</v>
      </c>
      <c r="F55" s="10" t="s">
        <v>593</v>
      </c>
      <c r="G55" s="43">
        <f>SUM(H55:J55)</f>
        <v>0</v>
      </c>
      <c r="H55" s="1">
        <v>0</v>
      </c>
      <c r="I55" s="1">
        <v>0</v>
      </c>
      <c r="J55" s="1">
        <v>0</v>
      </c>
      <c r="K55" s="1"/>
      <c r="L55" s="1">
        <v>0</v>
      </c>
      <c r="M55" s="20" t="str">
        <f>IF(G55&gt;0,(J55/G55)*100,"(-)")</f>
        <v>(-)</v>
      </c>
      <c r="N55" s="20" t="str">
        <f>IF(G55&gt;0,(I55/G55)*100,"(-)")</f>
        <v>(-)</v>
      </c>
      <c r="O55" s="20" t="str">
        <f>IF(G55&gt;0,(L55/G55)*100,"(-)")</f>
        <v>(-)</v>
      </c>
      <c r="P55" s="20" t="str">
        <f>IF(G55&gt;0,((J55+I55)/G55)*100,"(-)")</f>
        <v>(-)</v>
      </c>
    </row>
    <row r="56" spans="2:16" x14ac:dyDescent="0.25">
      <c r="B56" s="87"/>
      <c r="C56" s="1"/>
      <c r="D56" s="1" t="s">
        <v>705</v>
      </c>
      <c r="E56" s="1">
        <v>0</v>
      </c>
      <c r="F56" s="10" t="s">
        <v>593</v>
      </c>
      <c r="G56" s="43">
        <f>SUM(H56:J56)</f>
        <v>0</v>
      </c>
      <c r="H56" s="1">
        <v>0</v>
      </c>
      <c r="I56" s="1">
        <v>0</v>
      </c>
      <c r="J56" s="1">
        <v>0</v>
      </c>
      <c r="K56" s="1"/>
      <c r="L56" s="1">
        <v>0</v>
      </c>
      <c r="M56" s="20" t="str">
        <f>IF(G56&gt;0,(J56/G56)*100,"(-)")</f>
        <v>(-)</v>
      </c>
      <c r="N56" s="20" t="str">
        <f>IF(G56&gt;0,(I56/G56)*100,"(-)")</f>
        <v>(-)</v>
      </c>
      <c r="O56" s="20" t="str">
        <f>IF(G56&gt;0,(L56/G56)*100,"(-)")</f>
        <v>(-)</v>
      </c>
      <c r="P56" s="20" t="str">
        <f>IF(G56&gt;0,((J56+I56)/G56)*100,"(-)")</f>
        <v>(-)</v>
      </c>
    </row>
    <row r="57" spans="2:16" ht="20.100000000000001" customHeight="1" x14ac:dyDescent="0.25">
      <c r="B57" s="87"/>
      <c r="C57" s="95" t="s">
        <v>706</v>
      </c>
      <c r="D57" s="107"/>
      <c r="E57" s="25"/>
      <c r="F57" s="10"/>
      <c r="G57" s="44">
        <f t="shared" ref="G57:L57" si="23">SUM(G54:G56)</f>
        <v>0</v>
      </c>
      <c r="H57" s="44">
        <f t="shared" si="23"/>
        <v>0</v>
      </c>
      <c r="I57" s="44">
        <f t="shared" si="23"/>
        <v>0</v>
      </c>
      <c r="J57" s="44">
        <f t="shared" si="23"/>
        <v>0</v>
      </c>
      <c r="K57" s="44">
        <f t="shared" si="23"/>
        <v>0</v>
      </c>
      <c r="L57" s="44">
        <f t="shared" si="23"/>
        <v>0</v>
      </c>
      <c r="M57" s="19" t="str">
        <f>IF(G57&gt;0,(J57/G57)*100,"(-)")</f>
        <v>(-)</v>
      </c>
      <c r="N57" s="19" t="str">
        <f>IF(G57&gt;0,(I57/G57)*100,"(-)")</f>
        <v>(-)</v>
      </c>
      <c r="O57" s="19" t="str">
        <f>IF(G57&gt;0,(L57/G57)*100,"(-)")</f>
        <v>(-)</v>
      </c>
      <c r="P57" s="19" t="str">
        <f>IF(G57&gt;0,((J57+I57)/G57)*100,"(-)")</f>
        <v>(-)</v>
      </c>
    </row>
    <row r="58" spans="2:16" x14ac:dyDescent="0.25">
      <c r="B58" s="24">
        <v>5</v>
      </c>
      <c r="C58" s="108" t="s">
        <v>479</v>
      </c>
      <c r="D58" s="87"/>
      <c r="E58" s="87"/>
      <c r="F58" s="96"/>
      <c r="G58" s="87"/>
      <c r="H58" s="87"/>
      <c r="I58" s="87"/>
      <c r="J58" s="87"/>
      <c r="K58" s="87"/>
      <c r="L58" s="87"/>
      <c r="M58" s="87"/>
      <c r="N58" s="87"/>
      <c r="O58" s="87"/>
      <c r="P58" s="87"/>
    </row>
    <row r="59" spans="2:16" ht="33" customHeight="1" x14ac:dyDescent="0.25">
      <c r="B59" s="1"/>
      <c r="C59" s="78" t="s">
        <v>687</v>
      </c>
      <c r="D59" s="78"/>
      <c r="E59" s="9" t="s">
        <v>688</v>
      </c>
      <c r="F59" s="35" t="s">
        <v>427</v>
      </c>
      <c r="G59" s="9" t="s">
        <v>506</v>
      </c>
      <c r="H59" s="9" t="s">
        <v>689</v>
      </c>
      <c r="I59" s="9" t="s">
        <v>690</v>
      </c>
      <c r="J59" s="9" t="s">
        <v>691</v>
      </c>
      <c r="K59" s="9" t="s">
        <v>692</v>
      </c>
      <c r="L59" s="9" t="s">
        <v>667</v>
      </c>
      <c r="M59" s="45" t="s">
        <v>691</v>
      </c>
      <c r="N59" s="45" t="s">
        <v>692</v>
      </c>
      <c r="O59" s="45" t="s">
        <v>667</v>
      </c>
      <c r="P59" s="45" t="s">
        <v>664</v>
      </c>
    </row>
    <row r="60" spans="2:16" x14ac:dyDescent="0.25">
      <c r="B60" s="1"/>
      <c r="C60" s="1"/>
      <c r="D60" s="1" t="s">
        <v>693</v>
      </c>
      <c r="E60" s="1">
        <v>0</v>
      </c>
      <c r="F60" s="10" t="s">
        <v>599</v>
      </c>
      <c r="G60" s="43">
        <f>SUM(H60:J60)</f>
        <v>0</v>
      </c>
      <c r="H60" s="1">
        <v>0</v>
      </c>
      <c r="I60" s="1">
        <v>0</v>
      </c>
      <c r="J60" s="1">
        <v>0</v>
      </c>
      <c r="K60" s="1">
        <v>0</v>
      </c>
      <c r="L60" s="1">
        <v>0</v>
      </c>
      <c r="M60" s="20" t="str">
        <f t="shared" ref="M60:M65" si="24">IF(G60&gt;0,(J60/G60)*100,"(-)")</f>
        <v>(-)</v>
      </c>
      <c r="N60" s="20" t="str">
        <f t="shared" ref="N60:N65" si="25">IF(G60&gt;0,(K60/G60)*100,"(-)")</f>
        <v>(-)</v>
      </c>
      <c r="O60" s="20" t="str">
        <f t="shared" ref="O60:O65" si="26">IF(G60&gt;0,(L60/G60)*100,"(-)")</f>
        <v>(-)</v>
      </c>
      <c r="P60" s="20" t="str">
        <f t="shared" ref="P60:P65" si="27">IF(G60&gt;0,((J60+K60)/G60)*100,"(-)")</f>
        <v>(-)</v>
      </c>
    </row>
    <row r="61" spans="2:16" x14ac:dyDescent="0.25">
      <c r="B61" s="1"/>
      <c r="C61" s="1"/>
      <c r="D61" s="1" t="s">
        <v>694</v>
      </c>
      <c r="E61" s="1">
        <v>0</v>
      </c>
      <c r="F61" s="10" t="s">
        <v>599</v>
      </c>
      <c r="G61" s="43">
        <f>SUM(H61:J61)</f>
        <v>0</v>
      </c>
      <c r="H61" s="1">
        <v>0</v>
      </c>
      <c r="I61" s="1">
        <v>0</v>
      </c>
      <c r="J61" s="1">
        <v>0</v>
      </c>
      <c r="K61" s="1">
        <v>0</v>
      </c>
      <c r="L61" s="1">
        <v>0</v>
      </c>
      <c r="M61" s="20" t="str">
        <f t="shared" si="24"/>
        <v>(-)</v>
      </c>
      <c r="N61" s="20" t="str">
        <f t="shared" si="25"/>
        <v>(-)</v>
      </c>
      <c r="O61" s="20" t="str">
        <f t="shared" si="26"/>
        <v>(-)</v>
      </c>
      <c r="P61" s="20" t="str">
        <f t="shared" si="27"/>
        <v>(-)</v>
      </c>
    </row>
    <row r="62" spans="2:16" x14ac:dyDescent="0.25">
      <c r="B62" s="1"/>
      <c r="C62" s="1"/>
      <c r="D62" s="1" t="s">
        <v>695</v>
      </c>
      <c r="E62" s="1">
        <v>0</v>
      </c>
      <c r="F62" s="10" t="s">
        <v>599</v>
      </c>
      <c r="G62" s="43">
        <f>SUM(H62:J62)</f>
        <v>0</v>
      </c>
      <c r="H62" s="1">
        <v>0</v>
      </c>
      <c r="I62" s="1">
        <v>0</v>
      </c>
      <c r="J62" s="1">
        <v>0</v>
      </c>
      <c r="K62" s="1">
        <v>0</v>
      </c>
      <c r="L62" s="1">
        <v>0</v>
      </c>
      <c r="M62" s="20" t="str">
        <f t="shared" si="24"/>
        <v>(-)</v>
      </c>
      <c r="N62" s="20" t="str">
        <f t="shared" si="25"/>
        <v>(-)</v>
      </c>
      <c r="O62" s="20" t="str">
        <f t="shared" si="26"/>
        <v>(-)</v>
      </c>
      <c r="P62" s="20" t="str">
        <f t="shared" si="27"/>
        <v>(-)</v>
      </c>
    </row>
    <row r="63" spans="2:16" x14ac:dyDescent="0.25">
      <c r="B63" s="1"/>
      <c r="C63" s="1"/>
      <c r="D63" s="1" t="s">
        <v>696</v>
      </c>
      <c r="E63" s="1">
        <v>0</v>
      </c>
      <c r="F63" s="10" t="s">
        <v>599</v>
      </c>
      <c r="G63" s="43">
        <f>SUM(H63:J63)</f>
        <v>1.7</v>
      </c>
      <c r="H63" s="1">
        <v>0</v>
      </c>
      <c r="I63" s="1">
        <v>1.7</v>
      </c>
      <c r="J63" s="1">
        <v>0</v>
      </c>
      <c r="K63" s="1">
        <v>0</v>
      </c>
      <c r="L63" s="1">
        <v>0</v>
      </c>
      <c r="M63" s="20">
        <f t="shared" si="24"/>
        <v>0</v>
      </c>
      <c r="N63" s="20">
        <f t="shared" si="25"/>
        <v>0</v>
      </c>
      <c r="O63" s="20">
        <f t="shared" si="26"/>
        <v>0</v>
      </c>
      <c r="P63" s="20">
        <f t="shared" si="27"/>
        <v>0</v>
      </c>
    </row>
    <row r="64" spans="2:16" x14ac:dyDescent="0.25">
      <c r="B64" s="1"/>
      <c r="C64" s="1"/>
      <c r="D64" s="1" t="s">
        <v>697</v>
      </c>
      <c r="E64" s="1">
        <v>0</v>
      </c>
      <c r="F64" s="10" t="s">
        <v>599</v>
      </c>
      <c r="G64" s="43">
        <f>SUM(H64:J64)</f>
        <v>3</v>
      </c>
      <c r="H64" s="1">
        <v>0</v>
      </c>
      <c r="I64" s="1">
        <v>0</v>
      </c>
      <c r="J64" s="1">
        <v>3</v>
      </c>
      <c r="K64" s="1">
        <v>0</v>
      </c>
      <c r="L64" s="1">
        <v>0</v>
      </c>
      <c r="M64" s="20">
        <f t="shared" si="24"/>
        <v>100</v>
      </c>
      <c r="N64" s="20">
        <f t="shared" si="25"/>
        <v>0</v>
      </c>
      <c r="O64" s="20">
        <f t="shared" si="26"/>
        <v>0</v>
      </c>
      <c r="P64" s="20">
        <f t="shared" si="27"/>
        <v>100</v>
      </c>
    </row>
    <row r="65" spans="2:16" ht="20.100000000000001" customHeight="1" x14ac:dyDescent="0.25">
      <c r="B65" s="1"/>
      <c r="C65" s="95" t="s">
        <v>698</v>
      </c>
      <c r="D65" s="107"/>
      <c r="E65" s="25"/>
      <c r="F65" s="10"/>
      <c r="G65" s="44">
        <f t="shared" ref="G65:L65" si="28">SUM(G60:G64)</f>
        <v>4.7</v>
      </c>
      <c r="H65" s="44">
        <f t="shared" si="28"/>
        <v>0</v>
      </c>
      <c r="I65" s="44">
        <f t="shared" si="28"/>
        <v>1.7</v>
      </c>
      <c r="J65" s="44">
        <f t="shared" si="28"/>
        <v>3</v>
      </c>
      <c r="K65" s="44">
        <f t="shared" si="28"/>
        <v>0</v>
      </c>
      <c r="L65" s="44">
        <f t="shared" si="28"/>
        <v>0</v>
      </c>
      <c r="M65" s="19">
        <f t="shared" si="24"/>
        <v>63.829787234043003</v>
      </c>
      <c r="N65" s="19">
        <f t="shared" si="25"/>
        <v>0</v>
      </c>
      <c r="O65" s="19">
        <f t="shared" si="26"/>
        <v>0</v>
      </c>
      <c r="P65" s="19">
        <f t="shared" si="27"/>
        <v>63.829787234043003</v>
      </c>
    </row>
    <row r="66" spans="2:16" ht="33" customHeight="1" x14ac:dyDescent="0.25">
      <c r="B66" s="87"/>
      <c r="C66" s="78" t="s">
        <v>699</v>
      </c>
      <c r="D66" s="78"/>
      <c r="E66" s="9" t="s">
        <v>688</v>
      </c>
      <c r="F66" s="35" t="s">
        <v>427</v>
      </c>
      <c r="G66" s="9" t="s">
        <v>506</v>
      </c>
      <c r="H66" s="9" t="s">
        <v>700</v>
      </c>
      <c r="I66" s="9" t="s">
        <v>701</v>
      </c>
      <c r="J66" s="9" t="s">
        <v>702</v>
      </c>
      <c r="K66" s="9"/>
      <c r="L66" s="9" t="s">
        <v>667</v>
      </c>
      <c r="M66" s="9" t="s">
        <v>702</v>
      </c>
      <c r="N66" s="9" t="s">
        <v>701</v>
      </c>
      <c r="O66" s="9" t="s">
        <v>667</v>
      </c>
      <c r="P66" s="9" t="s">
        <v>664</v>
      </c>
    </row>
    <row r="67" spans="2:16" x14ac:dyDescent="0.25">
      <c r="B67" s="87"/>
      <c r="C67" s="1"/>
      <c r="D67" s="1" t="s">
        <v>703</v>
      </c>
      <c r="E67" s="1">
        <v>0</v>
      </c>
      <c r="F67" s="10" t="s">
        <v>593</v>
      </c>
      <c r="G67" s="43">
        <f>SUM(H67:J67)</f>
        <v>2</v>
      </c>
      <c r="H67" s="1">
        <v>2</v>
      </c>
      <c r="I67" s="1">
        <v>0</v>
      </c>
      <c r="J67" s="1">
        <v>0</v>
      </c>
      <c r="K67" s="1"/>
      <c r="L67" s="1">
        <v>0</v>
      </c>
      <c r="M67" s="20">
        <f>IF(G67&gt;0,(J67/G67)*100,"(-)")</f>
        <v>0</v>
      </c>
      <c r="N67" s="20">
        <f>IF(G67&gt;0,(I67/G67)*100,"(-)")</f>
        <v>0</v>
      </c>
      <c r="O67" s="20">
        <f>IF(G67&gt;0,(L67/G67)*100,"(-)")</f>
        <v>0</v>
      </c>
      <c r="P67" s="20">
        <f>IF(G67&gt;0,((J67+I67)/G67)*100,"(-)")</f>
        <v>0</v>
      </c>
    </row>
    <row r="68" spans="2:16" x14ac:dyDescent="0.25">
      <c r="B68" s="87"/>
      <c r="C68" s="1"/>
      <c r="D68" s="1" t="s">
        <v>704</v>
      </c>
      <c r="E68" s="1">
        <v>0</v>
      </c>
      <c r="F68" s="10" t="s">
        <v>593</v>
      </c>
      <c r="G68" s="43">
        <f>SUM(H68:J68)</f>
        <v>1</v>
      </c>
      <c r="H68" s="1">
        <v>1</v>
      </c>
      <c r="I68" s="1">
        <v>0</v>
      </c>
      <c r="J68" s="1">
        <v>0</v>
      </c>
      <c r="K68" s="1"/>
      <c r="L68" s="1">
        <v>0</v>
      </c>
      <c r="M68" s="20">
        <f>IF(G68&gt;0,(J68/G68)*100,"(-)")</f>
        <v>0</v>
      </c>
      <c r="N68" s="20">
        <f>IF(G68&gt;0,(I68/G68)*100,"(-)")</f>
        <v>0</v>
      </c>
      <c r="O68" s="20">
        <f>IF(G68&gt;0,(L68/G68)*100,"(-)")</f>
        <v>0</v>
      </c>
      <c r="P68" s="20">
        <f>IF(G68&gt;0,((J68+I68)/G68)*100,"(-)")</f>
        <v>0</v>
      </c>
    </row>
    <row r="69" spans="2:16" x14ac:dyDescent="0.25">
      <c r="B69" s="87"/>
      <c r="C69" s="1"/>
      <c r="D69" s="1" t="s">
        <v>705</v>
      </c>
      <c r="E69" s="1">
        <v>0</v>
      </c>
      <c r="F69" s="10" t="s">
        <v>593</v>
      </c>
      <c r="G69" s="43">
        <f>SUM(H69:J69)</f>
        <v>0</v>
      </c>
      <c r="H69" s="1">
        <v>0</v>
      </c>
      <c r="I69" s="1">
        <v>0</v>
      </c>
      <c r="J69" s="1">
        <v>0</v>
      </c>
      <c r="K69" s="1"/>
      <c r="L69" s="1">
        <v>0</v>
      </c>
      <c r="M69" s="20" t="str">
        <f>IF(G69&gt;0,(J69/G69)*100,"(-)")</f>
        <v>(-)</v>
      </c>
      <c r="N69" s="20" t="str">
        <f>IF(G69&gt;0,(I69/G69)*100,"(-)")</f>
        <v>(-)</v>
      </c>
      <c r="O69" s="20" t="str">
        <f>IF(G69&gt;0,(L69/G69)*100,"(-)")</f>
        <v>(-)</v>
      </c>
      <c r="P69" s="20" t="str">
        <f>IF(G69&gt;0,((J69+I69)/G69)*100,"(-)")</f>
        <v>(-)</v>
      </c>
    </row>
    <row r="70" spans="2:16" ht="20.100000000000001" customHeight="1" x14ac:dyDescent="0.25">
      <c r="B70" s="87"/>
      <c r="C70" s="95" t="s">
        <v>706</v>
      </c>
      <c r="D70" s="107"/>
      <c r="E70" s="25"/>
      <c r="F70" s="10"/>
      <c r="G70" s="44">
        <f t="shared" ref="G70:L70" si="29">SUM(G67:G69)</f>
        <v>3</v>
      </c>
      <c r="H70" s="44">
        <f t="shared" si="29"/>
        <v>3</v>
      </c>
      <c r="I70" s="44">
        <f t="shared" si="29"/>
        <v>0</v>
      </c>
      <c r="J70" s="44">
        <f t="shared" si="29"/>
        <v>0</v>
      </c>
      <c r="K70" s="44">
        <f t="shared" si="29"/>
        <v>0</v>
      </c>
      <c r="L70" s="44">
        <f t="shared" si="29"/>
        <v>0</v>
      </c>
      <c r="M70" s="19">
        <f>IF(G70&gt;0,(J70/G70)*100,"(-)")</f>
        <v>0</v>
      </c>
      <c r="N70" s="19">
        <f>IF(G70&gt;0,(I70/G70)*100,"(-)")</f>
        <v>0</v>
      </c>
      <c r="O70" s="19">
        <f>IF(G70&gt;0,(L70/G70)*100,"(-)")</f>
        <v>0</v>
      </c>
      <c r="P70" s="19">
        <f>IF(G70&gt;0,((J70+I70)/G70)*100,"(-)")</f>
        <v>0</v>
      </c>
    </row>
    <row r="71" spans="2:16" x14ac:dyDescent="0.25">
      <c r="B71" s="24">
        <v>6</v>
      </c>
      <c r="C71" s="108" t="s">
        <v>480</v>
      </c>
      <c r="D71" s="87"/>
      <c r="E71" s="87"/>
      <c r="F71" s="96"/>
      <c r="G71" s="87"/>
      <c r="H71" s="87"/>
      <c r="I71" s="87"/>
      <c r="J71" s="87"/>
      <c r="K71" s="87"/>
      <c r="L71" s="87"/>
      <c r="M71" s="87"/>
      <c r="N71" s="87"/>
      <c r="O71" s="87"/>
      <c r="P71" s="87"/>
    </row>
    <row r="72" spans="2:16" ht="33" customHeight="1" x14ac:dyDescent="0.25">
      <c r="B72" s="1"/>
      <c r="C72" s="78" t="s">
        <v>687</v>
      </c>
      <c r="D72" s="78"/>
      <c r="E72" s="9" t="s">
        <v>688</v>
      </c>
      <c r="F72" s="35" t="s">
        <v>427</v>
      </c>
      <c r="G72" s="9" t="s">
        <v>506</v>
      </c>
      <c r="H72" s="9" t="s">
        <v>689</v>
      </c>
      <c r="I72" s="9" t="s">
        <v>690</v>
      </c>
      <c r="J72" s="9" t="s">
        <v>691</v>
      </c>
      <c r="K72" s="9" t="s">
        <v>692</v>
      </c>
      <c r="L72" s="9" t="s">
        <v>667</v>
      </c>
      <c r="M72" s="45" t="s">
        <v>691</v>
      </c>
      <c r="N72" s="45" t="s">
        <v>692</v>
      </c>
      <c r="O72" s="45" t="s">
        <v>667</v>
      </c>
      <c r="P72" s="45" t="s">
        <v>664</v>
      </c>
    </row>
    <row r="73" spans="2:16" x14ac:dyDescent="0.25">
      <c r="B73" s="1"/>
      <c r="C73" s="1"/>
      <c r="D73" s="1" t="s">
        <v>693</v>
      </c>
      <c r="E73" s="1">
        <v>0</v>
      </c>
      <c r="F73" s="10" t="s">
        <v>599</v>
      </c>
      <c r="G73" s="43">
        <f>SUM(H73:J73)</f>
        <v>0</v>
      </c>
      <c r="H73" s="1">
        <v>0</v>
      </c>
      <c r="I73" s="1">
        <v>0</v>
      </c>
      <c r="J73" s="1">
        <v>0</v>
      </c>
      <c r="K73" s="1">
        <v>0</v>
      </c>
      <c r="L73" s="1">
        <v>0</v>
      </c>
      <c r="M73" s="20" t="str">
        <f t="shared" ref="M73:M78" si="30">IF(G73&gt;0,(J73/G73)*100,"(-)")</f>
        <v>(-)</v>
      </c>
      <c r="N73" s="20" t="str">
        <f t="shared" ref="N73:N78" si="31">IF(G73&gt;0,(K73/G73)*100,"(-)")</f>
        <v>(-)</v>
      </c>
      <c r="O73" s="20" t="str">
        <f t="shared" ref="O73:O78" si="32">IF(G73&gt;0,(L73/G73)*100,"(-)")</f>
        <v>(-)</v>
      </c>
      <c r="P73" s="20" t="str">
        <f t="shared" ref="P73:P78" si="33">IF(G73&gt;0,((J73+K73)/G73)*100,"(-)")</f>
        <v>(-)</v>
      </c>
    </row>
    <row r="74" spans="2:16" x14ac:dyDescent="0.25">
      <c r="B74" s="1"/>
      <c r="C74" s="1"/>
      <c r="D74" s="1" t="s">
        <v>694</v>
      </c>
      <c r="E74" s="1">
        <v>0</v>
      </c>
      <c r="F74" s="10" t="s">
        <v>599</v>
      </c>
      <c r="G74" s="43">
        <f>SUM(H74:J74)</f>
        <v>0</v>
      </c>
      <c r="H74" s="1">
        <v>0</v>
      </c>
      <c r="I74" s="1">
        <v>0</v>
      </c>
      <c r="J74" s="1">
        <v>0</v>
      </c>
      <c r="K74" s="1">
        <v>0</v>
      </c>
      <c r="L74" s="1">
        <v>0</v>
      </c>
      <c r="M74" s="20" t="str">
        <f t="shared" si="30"/>
        <v>(-)</v>
      </c>
      <c r="N74" s="20" t="str">
        <f t="shared" si="31"/>
        <v>(-)</v>
      </c>
      <c r="O74" s="20" t="str">
        <f t="shared" si="32"/>
        <v>(-)</v>
      </c>
      <c r="P74" s="20" t="str">
        <f t="shared" si="33"/>
        <v>(-)</v>
      </c>
    </row>
    <row r="75" spans="2:16" x14ac:dyDescent="0.25">
      <c r="B75" s="1"/>
      <c r="C75" s="1"/>
      <c r="D75" s="1" t="s">
        <v>695</v>
      </c>
      <c r="E75" s="1">
        <v>0</v>
      </c>
      <c r="F75" s="10" t="s">
        <v>599</v>
      </c>
      <c r="G75" s="43">
        <f>SUM(H75:J75)</f>
        <v>0</v>
      </c>
      <c r="H75" s="1">
        <v>0</v>
      </c>
      <c r="I75" s="1">
        <v>0</v>
      </c>
      <c r="J75" s="1">
        <v>0</v>
      </c>
      <c r="K75" s="1">
        <v>0</v>
      </c>
      <c r="L75" s="1">
        <v>0</v>
      </c>
      <c r="M75" s="20" t="str">
        <f t="shared" si="30"/>
        <v>(-)</v>
      </c>
      <c r="N75" s="20" t="str">
        <f t="shared" si="31"/>
        <v>(-)</v>
      </c>
      <c r="O75" s="20" t="str">
        <f t="shared" si="32"/>
        <v>(-)</v>
      </c>
      <c r="P75" s="20" t="str">
        <f t="shared" si="33"/>
        <v>(-)</v>
      </c>
    </row>
    <row r="76" spans="2:16" x14ac:dyDescent="0.25">
      <c r="B76" s="1"/>
      <c r="C76" s="1"/>
      <c r="D76" s="1" t="s">
        <v>696</v>
      </c>
      <c r="E76" s="1">
        <v>0</v>
      </c>
      <c r="F76" s="10" t="s">
        <v>599</v>
      </c>
      <c r="G76" s="43">
        <f>SUM(H76:J76)</f>
        <v>2.2000000000000002</v>
      </c>
      <c r="H76" s="1">
        <v>0</v>
      </c>
      <c r="I76" s="1">
        <v>2.2000000000000002</v>
      </c>
      <c r="J76" s="1">
        <v>0</v>
      </c>
      <c r="K76" s="1">
        <v>0.2</v>
      </c>
      <c r="L76" s="1">
        <v>0</v>
      </c>
      <c r="M76" s="20">
        <f t="shared" si="30"/>
        <v>0</v>
      </c>
      <c r="N76" s="20">
        <f t="shared" si="31"/>
        <v>9.0909090909091006</v>
      </c>
      <c r="O76" s="20">
        <f t="shared" si="32"/>
        <v>0</v>
      </c>
      <c r="P76" s="20">
        <f t="shared" si="33"/>
        <v>9.0909090909091006</v>
      </c>
    </row>
    <row r="77" spans="2:16" x14ac:dyDescent="0.25">
      <c r="B77" s="1"/>
      <c r="C77" s="1"/>
      <c r="D77" s="1" t="s">
        <v>697</v>
      </c>
      <c r="E77" s="1">
        <v>0</v>
      </c>
      <c r="F77" s="10" t="s">
        <v>599</v>
      </c>
      <c r="G77" s="43">
        <f>SUM(H77:J77)</f>
        <v>1.5</v>
      </c>
      <c r="H77" s="1">
        <v>0</v>
      </c>
      <c r="I77" s="1">
        <v>0</v>
      </c>
      <c r="J77" s="1">
        <v>1.5</v>
      </c>
      <c r="K77" s="1">
        <v>0</v>
      </c>
      <c r="L77" s="1">
        <v>0</v>
      </c>
      <c r="M77" s="20">
        <f t="shared" si="30"/>
        <v>100</v>
      </c>
      <c r="N77" s="20">
        <f t="shared" si="31"/>
        <v>0</v>
      </c>
      <c r="O77" s="20">
        <f t="shared" si="32"/>
        <v>0</v>
      </c>
      <c r="P77" s="20">
        <f t="shared" si="33"/>
        <v>100</v>
      </c>
    </row>
    <row r="78" spans="2:16" ht="20.100000000000001" customHeight="1" x14ac:dyDescent="0.25">
      <c r="B78" s="1"/>
      <c r="C78" s="95" t="s">
        <v>698</v>
      </c>
      <c r="D78" s="107"/>
      <c r="E78" s="25"/>
      <c r="F78" s="10"/>
      <c r="G78" s="44">
        <f t="shared" ref="G78:L78" si="34">SUM(G73:G77)</f>
        <v>3.7</v>
      </c>
      <c r="H78" s="44">
        <f t="shared" si="34"/>
        <v>0</v>
      </c>
      <c r="I78" s="44">
        <f t="shared" si="34"/>
        <v>2.2000000000000002</v>
      </c>
      <c r="J78" s="44">
        <f t="shared" si="34"/>
        <v>1.5</v>
      </c>
      <c r="K78" s="44">
        <f t="shared" si="34"/>
        <v>0.2</v>
      </c>
      <c r="L78" s="44">
        <f t="shared" si="34"/>
        <v>0</v>
      </c>
      <c r="M78" s="19">
        <f t="shared" si="30"/>
        <v>40.540540540541002</v>
      </c>
      <c r="N78" s="19">
        <f t="shared" si="31"/>
        <v>5.4054054054053999</v>
      </c>
      <c r="O78" s="19">
        <f t="shared" si="32"/>
        <v>0</v>
      </c>
      <c r="P78" s="19">
        <f t="shared" si="33"/>
        <v>45.945945945946001</v>
      </c>
    </row>
    <row r="79" spans="2:16" ht="33" customHeight="1" x14ac:dyDescent="0.25">
      <c r="B79" s="87"/>
      <c r="C79" s="78" t="s">
        <v>699</v>
      </c>
      <c r="D79" s="78"/>
      <c r="E79" s="9" t="s">
        <v>688</v>
      </c>
      <c r="F79" s="35" t="s">
        <v>427</v>
      </c>
      <c r="G79" s="9" t="s">
        <v>506</v>
      </c>
      <c r="H79" s="9" t="s">
        <v>700</v>
      </c>
      <c r="I79" s="9" t="s">
        <v>701</v>
      </c>
      <c r="J79" s="9" t="s">
        <v>702</v>
      </c>
      <c r="K79" s="9"/>
      <c r="L79" s="9" t="s">
        <v>667</v>
      </c>
      <c r="M79" s="9" t="s">
        <v>702</v>
      </c>
      <c r="N79" s="9" t="s">
        <v>701</v>
      </c>
      <c r="O79" s="9" t="s">
        <v>667</v>
      </c>
      <c r="P79" s="9" t="s">
        <v>664</v>
      </c>
    </row>
    <row r="80" spans="2:16" x14ac:dyDescent="0.25">
      <c r="B80" s="87"/>
      <c r="C80" s="1"/>
      <c r="D80" s="1" t="s">
        <v>703</v>
      </c>
      <c r="E80" s="1">
        <v>0</v>
      </c>
      <c r="F80" s="10" t="s">
        <v>593</v>
      </c>
      <c r="G80" s="43">
        <f>SUM(H80:J80)</f>
        <v>14</v>
      </c>
      <c r="H80" s="1">
        <v>14</v>
      </c>
      <c r="I80" s="1">
        <v>0</v>
      </c>
      <c r="J80" s="1">
        <v>0</v>
      </c>
      <c r="K80" s="1"/>
      <c r="L80" s="1">
        <v>0</v>
      </c>
      <c r="M80" s="20">
        <f>IF(G80&gt;0,(J80/G80)*100,"(-)")</f>
        <v>0</v>
      </c>
      <c r="N80" s="20">
        <f>IF(G80&gt;0,(I80/G80)*100,"(-)")</f>
        <v>0</v>
      </c>
      <c r="O80" s="20">
        <f>IF(G80&gt;0,(L80/G80)*100,"(-)")</f>
        <v>0</v>
      </c>
      <c r="P80" s="20">
        <f>IF(G80&gt;0,((J80+I80)/G80)*100,"(-)")</f>
        <v>0</v>
      </c>
    </row>
    <row r="81" spans="2:16" x14ac:dyDescent="0.25">
      <c r="B81" s="87"/>
      <c r="C81" s="1"/>
      <c r="D81" s="1" t="s">
        <v>704</v>
      </c>
      <c r="E81" s="1">
        <v>0</v>
      </c>
      <c r="F81" s="10" t="s">
        <v>593</v>
      </c>
      <c r="G81" s="43">
        <f>SUM(H81:J81)</f>
        <v>0</v>
      </c>
      <c r="H81" s="1">
        <v>0</v>
      </c>
      <c r="I81" s="1">
        <v>0</v>
      </c>
      <c r="J81" s="1">
        <v>0</v>
      </c>
      <c r="K81" s="1"/>
      <c r="L81" s="1">
        <v>0</v>
      </c>
      <c r="M81" s="20" t="str">
        <f>IF(G81&gt;0,(J81/G81)*100,"(-)")</f>
        <v>(-)</v>
      </c>
      <c r="N81" s="20" t="str">
        <f>IF(G81&gt;0,(I81/G81)*100,"(-)")</f>
        <v>(-)</v>
      </c>
      <c r="O81" s="20" t="str">
        <f>IF(G81&gt;0,(L81/G81)*100,"(-)")</f>
        <v>(-)</v>
      </c>
      <c r="P81" s="20" t="str">
        <f>IF(G81&gt;0,((J81+I81)/G81)*100,"(-)")</f>
        <v>(-)</v>
      </c>
    </row>
    <row r="82" spans="2:16" x14ac:dyDescent="0.25">
      <c r="B82" s="87"/>
      <c r="C82" s="1"/>
      <c r="D82" s="1" t="s">
        <v>705</v>
      </c>
      <c r="E82" s="1">
        <v>0</v>
      </c>
      <c r="F82" s="10" t="s">
        <v>593</v>
      </c>
      <c r="G82" s="43">
        <f>SUM(H82:J82)</f>
        <v>0</v>
      </c>
      <c r="H82" s="1">
        <v>0</v>
      </c>
      <c r="I82" s="1">
        <v>0</v>
      </c>
      <c r="J82" s="1">
        <v>0</v>
      </c>
      <c r="K82" s="1"/>
      <c r="L82" s="1">
        <v>0</v>
      </c>
      <c r="M82" s="20" t="str">
        <f>IF(G82&gt;0,(J82/G82)*100,"(-)")</f>
        <v>(-)</v>
      </c>
      <c r="N82" s="20" t="str">
        <f>IF(G82&gt;0,(I82/G82)*100,"(-)")</f>
        <v>(-)</v>
      </c>
      <c r="O82" s="20" t="str">
        <f>IF(G82&gt;0,(L82/G82)*100,"(-)")</f>
        <v>(-)</v>
      </c>
      <c r="P82" s="20" t="str">
        <f>IF(G82&gt;0,((J82+I82)/G82)*100,"(-)")</f>
        <v>(-)</v>
      </c>
    </row>
    <row r="83" spans="2:16" ht="20.100000000000001" customHeight="1" x14ac:dyDescent="0.25">
      <c r="B83" s="87"/>
      <c r="C83" s="95" t="s">
        <v>706</v>
      </c>
      <c r="D83" s="107"/>
      <c r="E83" s="25"/>
      <c r="F83" s="10"/>
      <c r="G83" s="44">
        <f t="shared" ref="G83:L83" si="35">SUM(G80:G82)</f>
        <v>14</v>
      </c>
      <c r="H83" s="44">
        <f t="shared" si="35"/>
        <v>14</v>
      </c>
      <c r="I83" s="44">
        <f t="shared" si="35"/>
        <v>0</v>
      </c>
      <c r="J83" s="44">
        <f t="shared" si="35"/>
        <v>0</v>
      </c>
      <c r="K83" s="44">
        <f t="shared" si="35"/>
        <v>0</v>
      </c>
      <c r="L83" s="44">
        <f t="shared" si="35"/>
        <v>0</v>
      </c>
      <c r="M83" s="19">
        <f>IF(G83&gt;0,(J83/G83)*100,"(-)")</f>
        <v>0</v>
      </c>
      <c r="N83" s="19">
        <f>IF(G83&gt;0,(I83/G83)*100,"(-)")</f>
        <v>0</v>
      </c>
      <c r="O83" s="19">
        <f>IF(G83&gt;0,(L83/G83)*100,"(-)")</f>
        <v>0</v>
      </c>
      <c r="P83" s="19">
        <f>IF(G83&gt;0,((J83+I83)/G83)*100,"(-)")</f>
        <v>0</v>
      </c>
    </row>
    <row r="84" spans="2:16" x14ac:dyDescent="0.25">
      <c r="B84" s="24">
        <v>7</v>
      </c>
      <c r="C84" s="108" t="s">
        <v>481</v>
      </c>
      <c r="D84" s="87"/>
      <c r="E84" s="87"/>
      <c r="F84" s="96"/>
      <c r="G84" s="87"/>
      <c r="H84" s="87"/>
      <c r="I84" s="87"/>
      <c r="J84" s="87"/>
      <c r="K84" s="87"/>
      <c r="L84" s="87"/>
      <c r="M84" s="87"/>
      <c r="N84" s="87"/>
      <c r="O84" s="87"/>
      <c r="P84" s="87"/>
    </row>
    <row r="85" spans="2:16" ht="33" customHeight="1" x14ac:dyDescent="0.25">
      <c r="B85" s="1"/>
      <c r="C85" s="78" t="s">
        <v>687</v>
      </c>
      <c r="D85" s="78"/>
      <c r="E85" s="9" t="s">
        <v>688</v>
      </c>
      <c r="F85" s="35" t="s">
        <v>427</v>
      </c>
      <c r="G85" s="9" t="s">
        <v>506</v>
      </c>
      <c r="H85" s="9" t="s">
        <v>689</v>
      </c>
      <c r="I85" s="9" t="s">
        <v>690</v>
      </c>
      <c r="J85" s="9" t="s">
        <v>691</v>
      </c>
      <c r="K85" s="9" t="s">
        <v>692</v>
      </c>
      <c r="L85" s="9" t="s">
        <v>667</v>
      </c>
      <c r="M85" s="45" t="s">
        <v>691</v>
      </c>
      <c r="N85" s="45" t="s">
        <v>692</v>
      </c>
      <c r="O85" s="45" t="s">
        <v>667</v>
      </c>
      <c r="P85" s="45" t="s">
        <v>664</v>
      </c>
    </row>
    <row r="86" spans="2:16" x14ac:dyDescent="0.25">
      <c r="B86" s="1"/>
      <c r="C86" s="1"/>
      <c r="D86" s="1" t="s">
        <v>693</v>
      </c>
      <c r="E86" s="1">
        <v>0</v>
      </c>
      <c r="F86" s="10" t="s">
        <v>599</v>
      </c>
      <c r="G86" s="43">
        <f>SUM(H86:J86)</f>
        <v>0</v>
      </c>
      <c r="H86" s="1">
        <v>0</v>
      </c>
      <c r="I86" s="1">
        <v>0</v>
      </c>
      <c r="J86" s="1">
        <v>0</v>
      </c>
      <c r="K86" s="1">
        <v>0</v>
      </c>
      <c r="L86" s="1">
        <v>0</v>
      </c>
      <c r="M86" s="20" t="str">
        <f t="shared" ref="M86:M91" si="36">IF(G86&gt;0,(J86/G86)*100,"(-)")</f>
        <v>(-)</v>
      </c>
      <c r="N86" s="20" t="str">
        <f t="shared" ref="N86:N91" si="37">IF(G86&gt;0,(K86/G86)*100,"(-)")</f>
        <v>(-)</v>
      </c>
      <c r="O86" s="20" t="str">
        <f t="shared" ref="O86:O91" si="38">IF(G86&gt;0,(L86/G86)*100,"(-)")</f>
        <v>(-)</v>
      </c>
      <c r="P86" s="20" t="str">
        <f t="shared" ref="P86:P91" si="39">IF(G86&gt;0,((J86+K86)/G86)*100,"(-)")</f>
        <v>(-)</v>
      </c>
    </row>
    <row r="87" spans="2:16" x14ac:dyDescent="0.25">
      <c r="B87" s="1"/>
      <c r="C87" s="1"/>
      <c r="D87" s="1" t="s">
        <v>694</v>
      </c>
      <c r="E87" s="1">
        <v>0</v>
      </c>
      <c r="F87" s="10" t="s">
        <v>599</v>
      </c>
      <c r="G87" s="43">
        <f>SUM(H87:J87)</f>
        <v>0</v>
      </c>
      <c r="H87" s="1">
        <v>0</v>
      </c>
      <c r="I87" s="1">
        <v>0</v>
      </c>
      <c r="J87" s="1">
        <v>0</v>
      </c>
      <c r="K87" s="1">
        <v>0</v>
      </c>
      <c r="L87" s="1">
        <v>0</v>
      </c>
      <c r="M87" s="20" t="str">
        <f t="shared" si="36"/>
        <v>(-)</v>
      </c>
      <c r="N87" s="20" t="str">
        <f t="shared" si="37"/>
        <v>(-)</v>
      </c>
      <c r="O87" s="20" t="str">
        <f t="shared" si="38"/>
        <v>(-)</v>
      </c>
      <c r="P87" s="20" t="str">
        <f t="shared" si="39"/>
        <v>(-)</v>
      </c>
    </row>
    <row r="88" spans="2:16" x14ac:dyDescent="0.25">
      <c r="B88" s="1"/>
      <c r="C88" s="1"/>
      <c r="D88" s="1" t="s">
        <v>695</v>
      </c>
      <c r="E88" s="1">
        <v>0</v>
      </c>
      <c r="F88" s="10" t="s">
        <v>599</v>
      </c>
      <c r="G88" s="43">
        <f>SUM(H88:J88)</f>
        <v>0.9</v>
      </c>
      <c r="H88" s="1">
        <v>0.9</v>
      </c>
      <c r="I88" s="1">
        <v>0</v>
      </c>
      <c r="J88" s="1">
        <v>0</v>
      </c>
      <c r="K88" s="1">
        <v>0</v>
      </c>
      <c r="L88" s="1">
        <v>0</v>
      </c>
      <c r="M88" s="20">
        <f t="shared" si="36"/>
        <v>0</v>
      </c>
      <c r="N88" s="20">
        <f t="shared" si="37"/>
        <v>0</v>
      </c>
      <c r="O88" s="20">
        <f t="shared" si="38"/>
        <v>0</v>
      </c>
      <c r="P88" s="20">
        <f t="shared" si="39"/>
        <v>0</v>
      </c>
    </row>
    <row r="89" spans="2:16" x14ac:dyDescent="0.25">
      <c r="B89" s="1"/>
      <c r="C89" s="1"/>
      <c r="D89" s="1" t="s">
        <v>696</v>
      </c>
      <c r="E89" s="1">
        <v>0</v>
      </c>
      <c r="F89" s="10" t="s">
        <v>599</v>
      </c>
      <c r="G89" s="43">
        <f>SUM(H89:J89)</f>
        <v>0.5</v>
      </c>
      <c r="H89" s="1">
        <v>0.5</v>
      </c>
      <c r="I89" s="1">
        <v>0</v>
      </c>
      <c r="J89" s="1">
        <v>0</v>
      </c>
      <c r="K89" s="1">
        <v>0</v>
      </c>
      <c r="L89" s="1">
        <v>0</v>
      </c>
      <c r="M89" s="20">
        <f t="shared" si="36"/>
        <v>0</v>
      </c>
      <c r="N89" s="20">
        <f t="shared" si="37"/>
        <v>0</v>
      </c>
      <c r="O89" s="20">
        <f t="shared" si="38"/>
        <v>0</v>
      </c>
      <c r="P89" s="20">
        <f t="shared" si="39"/>
        <v>0</v>
      </c>
    </row>
    <row r="90" spans="2:16" x14ac:dyDescent="0.25">
      <c r="B90" s="1"/>
      <c r="C90" s="1"/>
      <c r="D90" s="1" t="s">
        <v>697</v>
      </c>
      <c r="E90" s="1">
        <v>0</v>
      </c>
      <c r="F90" s="10" t="s">
        <v>599</v>
      </c>
      <c r="G90" s="43">
        <f>SUM(H90:J90)</f>
        <v>0</v>
      </c>
      <c r="H90" s="1">
        <v>0</v>
      </c>
      <c r="I90" s="1">
        <v>0</v>
      </c>
      <c r="J90" s="1">
        <v>0</v>
      </c>
      <c r="K90" s="1">
        <v>0</v>
      </c>
      <c r="L90" s="1">
        <v>0</v>
      </c>
      <c r="M90" s="20" t="str">
        <f t="shared" si="36"/>
        <v>(-)</v>
      </c>
      <c r="N90" s="20" t="str">
        <f t="shared" si="37"/>
        <v>(-)</v>
      </c>
      <c r="O90" s="20" t="str">
        <f t="shared" si="38"/>
        <v>(-)</v>
      </c>
      <c r="P90" s="20" t="str">
        <f t="shared" si="39"/>
        <v>(-)</v>
      </c>
    </row>
    <row r="91" spans="2:16" ht="20.100000000000001" customHeight="1" x14ac:dyDescent="0.25">
      <c r="B91" s="1"/>
      <c r="C91" s="95" t="s">
        <v>698</v>
      </c>
      <c r="D91" s="107"/>
      <c r="E91" s="25"/>
      <c r="F91" s="10"/>
      <c r="G91" s="44">
        <f t="shared" ref="G91:L91" si="40">SUM(G86:G90)</f>
        <v>1.4</v>
      </c>
      <c r="H91" s="44">
        <f t="shared" si="40"/>
        <v>1.4</v>
      </c>
      <c r="I91" s="44">
        <f t="shared" si="40"/>
        <v>0</v>
      </c>
      <c r="J91" s="44">
        <f t="shared" si="40"/>
        <v>0</v>
      </c>
      <c r="K91" s="44">
        <f t="shared" si="40"/>
        <v>0</v>
      </c>
      <c r="L91" s="44">
        <f t="shared" si="40"/>
        <v>0</v>
      </c>
      <c r="M91" s="19">
        <f t="shared" si="36"/>
        <v>0</v>
      </c>
      <c r="N91" s="19">
        <f t="shared" si="37"/>
        <v>0</v>
      </c>
      <c r="O91" s="19">
        <f t="shared" si="38"/>
        <v>0</v>
      </c>
      <c r="P91" s="19">
        <f t="shared" si="39"/>
        <v>0</v>
      </c>
    </row>
    <row r="92" spans="2:16" ht="33" customHeight="1" x14ac:dyDescent="0.25">
      <c r="B92" s="87"/>
      <c r="C92" s="78" t="s">
        <v>699</v>
      </c>
      <c r="D92" s="78"/>
      <c r="E92" s="9" t="s">
        <v>688</v>
      </c>
      <c r="F92" s="35" t="s">
        <v>427</v>
      </c>
      <c r="G92" s="9" t="s">
        <v>506</v>
      </c>
      <c r="H92" s="9" t="s">
        <v>700</v>
      </c>
      <c r="I92" s="9" t="s">
        <v>701</v>
      </c>
      <c r="J92" s="9" t="s">
        <v>702</v>
      </c>
      <c r="K92" s="9"/>
      <c r="L92" s="9" t="s">
        <v>667</v>
      </c>
      <c r="M92" s="9" t="s">
        <v>702</v>
      </c>
      <c r="N92" s="9" t="s">
        <v>701</v>
      </c>
      <c r="O92" s="9" t="s">
        <v>667</v>
      </c>
      <c r="P92" s="9" t="s">
        <v>664</v>
      </c>
    </row>
    <row r="93" spans="2:16" x14ac:dyDescent="0.25">
      <c r="B93" s="87"/>
      <c r="C93" s="1"/>
      <c r="D93" s="1" t="s">
        <v>703</v>
      </c>
      <c r="E93" s="1">
        <v>0</v>
      </c>
      <c r="F93" s="10" t="s">
        <v>593</v>
      </c>
      <c r="G93" s="43">
        <f>SUM(H93:J93)</f>
        <v>6</v>
      </c>
      <c r="H93" s="1">
        <v>6</v>
      </c>
      <c r="I93" s="1">
        <v>0</v>
      </c>
      <c r="J93" s="1">
        <v>0</v>
      </c>
      <c r="K93" s="1"/>
      <c r="L93" s="1">
        <v>0</v>
      </c>
      <c r="M93" s="20">
        <f>IF(G93&gt;0,(J93/G93)*100,"(-)")</f>
        <v>0</v>
      </c>
      <c r="N93" s="20">
        <f>IF(G93&gt;0,(I93/G93)*100,"(-)")</f>
        <v>0</v>
      </c>
      <c r="O93" s="20">
        <f>IF(G93&gt;0,(L93/G93)*100,"(-)")</f>
        <v>0</v>
      </c>
      <c r="P93" s="20">
        <f>IF(G93&gt;0,((J93+I93)/G93)*100,"(-)")</f>
        <v>0</v>
      </c>
    </row>
    <row r="94" spans="2:16" x14ac:dyDescent="0.25">
      <c r="B94" s="87"/>
      <c r="C94" s="1"/>
      <c r="D94" s="1" t="s">
        <v>704</v>
      </c>
      <c r="E94" s="1">
        <v>0</v>
      </c>
      <c r="F94" s="10" t="s">
        <v>593</v>
      </c>
      <c r="G94" s="43">
        <f>SUM(H94:J94)</f>
        <v>0</v>
      </c>
      <c r="H94" s="1">
        <v>0</v>
      </c>
      <c r="I94" s="1">
        <v>0</v>
      </c>
      <c r="J94" s="1">
        <v>0</v>
      </c>
      <c r="K94" s="1"/>
      <c r="L94" s="1">
        <v>0</v>
      </c>
      <c r="M94" s="20" t="str">
        <f>IF(G94&gt;0,(J94/G94)*100,"(-)")</f>
        <v>(-)</v>
      </c>
      <c r="N94" s="20" t="str">
        <f>IF(G94&gt;0,(I94/G94)*100,"(-)")</f>
        <v>(-)</v>
      </c>
      <c r="O94" s="20" t="str">
        <f>IF(G94&gt;0,(L94/G94)*100,"(-)")</f>
        <v>(-)</v>
      </c>
      <c r="P94" s="20" t="str">
        <f>IF(G94&gt;0,((J94+I94)/G94)*100,"(-)")</f>
        <v>(-)</v>
      </c>
    </row>
    <row r="95" spans="2:16" x14ac:dyDescent="0.25">
      <c r="B95" s="87"/>
      <c r="C95" s="1"/>
      <c r="D95" s="1" t="s">
        <v>705</v>
      </c>
      <c r="E95" s="1">
        <v>0</v>
      </c>
      <c r="F95" s="10" t="s">
        <v>593</v>
      </c>
      <c r="G95" s="43">
        <f>SUM(H95:J95)</f>
        <v>0</v>
      </c>
      <c r="H95" s="1">
        <v>0</v>
      </c>
      <c r="I95" s="1">
        <v>0</v>
      </c>
      <c r="J95" s="1">
        <v>0</v>
      </c>
      <c r="K95" s="1"/>
      <c r="L95" s="1">
        <v>0</v>
      </c>
      <c r="M95" s="20" t="str">
        <f>IF(G95&gt;0,(J95/G95)*100,"(-)")</f>
        <v>(-)</v>
      </c>
      <c r="N95" s="20" t="str">
        <f>IF(G95&gt;0,(I95/G95)*100,"(-)")</f>
        <v>(-)</v>
      </c>
      <c r="O95" s="20" t="str">
        <f>IF(G95&gt;0,(L95/G95)*100,"(-)")</f>
        <v>(-)</v>
      </c>
      <c r="P95" s="20" t="str">
        <f>IF(G95&gt;0,((J95+I95)/G95)*100,"(-)")</f>
        <v>(-)</v>
      </c>
    </row>
    <row r="96" spans="2:16" ht="20.100000000000001" customHeight="1" x14ac:dyDescent="0.25">
      <c r="B96" s="87"/>
      <c r="C96" s="95" t="s">
        <v>706</v>
      </c>
      <c r="D96" s="107"/>
      <c r="E96" s="25"/>
      <c r="F96" s="10"/>
      <c r="G96" s="44">
        <f t="shared" ref="G96:L96" si="41">SUM(G93:G95)</f>
        <v>6</v>
      </c>
      <c r="H96" s="44">
        <f t="shared" si="41"/>
        <v>6</v>
      </c>
      <c r="I96" s="44">
        <f t="shared" si="41"/>
        <v>0</v>
      </c>
      <c r="J96" s="44">
        <f t="shared" si="41"/>
        <v>0</v>
      </c>
      <c r="K96" s="44">
        <f t="shared" si="41"/>
        <v>0</v>
      </c>
      <c r="L96" s="44">
        <f t="shared" si="41"/>
        <v>0</v>
      </c>
      <c r="M96" s="19">
        <f>IF(G96&gt;0,(J96/G96)*100,"(-)")</f>
        <v>0</v>
      </c>
      <c r="N96" s="19">
        <f>IF(G96&gt;0,(I96/G96)*100,"(-)")</f>
        <v>0</v>
      </c>
      <c r="O96" s="19">
        <f>IF(G96&gt;0,(L96/G96)*100,"(-)")</f>
        <v>0</v>
      </c>
      <c r="P96" s="19">
        <f>IF(G96&gt;0,((J96+I96)/G96)*100,"(-)")</f>
        <v>0</v>
      </c>
    </row>
    <row r="97" spans="2:16" x14ac:dyDescent="0.25">
      <c r="B97" s="24">
        <v>8</v>
      </c>
      <c r="C97" s="108" t="s">
        <v>482</v>
      </c>
      <c r="D97" s="87"/>
      <c r="E97" s="87"/>
      <c r="F97" s="96"/>
      <c r="G97" s="87"/>
      <c r="H97" s="87"/>
      <c r="I97" s="87"/>
      <c r="J97" s="87"/>
      <c r="K97" s="87"/>
      <c r="L97" s="87"/>
      <c r="M97" s="87"/>
      <c r="N97" s="87"/>
      <c r="O97" s="87"/>
      <c r="P97" s="87"/>
    </row>
    <row r="98" spans="2:16" ht="33" customHeight="1" x14ac:dyDescent="0.25">
      <c r="B98" s="1"/>
      <c r="C98" s="78" t="s">
        <v>687</v>
      </c>
      <c r="D98" s="78"/>
      <c r="E98" s="9" t="s">
        <v>688</v>
      </c>
      <c r="F98" s="35" t="s">
        <v>427</v>
      </c>
      <c r="G98" s="9" t="s">
        <v>506</v>
      </c>
      <c r="H98" s="9" t="s">
        <v>689</v>
      </c>
      <c r="I98" s="9" t="s">
        <v>690</v>
      </c>
      <c r="J98" s="9" t="s">
        <v>691</v>
      </c>
      <c r="K98" s="9" t="s">
        <v>692</v>
      </c>
      <c r="L98" s="9" t="s">
        <v>667</v>
      </c>
      <c r="M98" s="45" t="s">
        <v>691</v>
      </c>
      <c r="N98" s="45" t="s">
        <v>692</v>
      </c>
      <c r="O98" s="45" t="s">
        <v>667</v>
      </c>
      <c r="P98" s="45" t="s">
        <v>664</v>
      </c>
    </row>
    <row r="99" spans="2:16" x14ac:dyDescent="0.25">
      <c r="B99" s="1"/>
      <c r="C99" s="1"/>
      <c r="D99" s="1" t="s">
        <v>693</v>
      </c>
      <c r="E99" s="1">
        <v>0</v>
      </c>
      <c r="F99" s="10" t="s">
        <v>599</v>
      </c>
      <c r="G99" s="43">
        <f>SUM(H99:J99)</f>
        <v>0</v>
      </c>
      <c r="H99" s="1">
        <v>0</v>
      </c>
      <c r="I99" s="1">
        <v>0</v>
      </c>
      <c r="J99" s="1">
        <v>0</v>
      </c>
      <c r="K99" s="1">
        <v>0</v>
      </c>
      <c r="L99" s="1">
        <v>0</v>
      </c>
      <c r="M99" s="20" t="str">
        <f t="shared" ref="M99:M104" si="42">IF(G99&gt;0,(J99/G99)*100,"(-)")</f>
        <v>(-)</v>
      </c>
      <c r="N99" s="20" t="str">
        <f t="shared" ref="N99:N104" si="43">IF(G99&gt;0,(K99/G99)*100,"(-)")</f>
        <v>(-)</v>
      </c>
      <c r="O99" s="20" t="str">
        <f t="shared" ref="O99:O104" si="44">IF(G99&gt;0,(L99/G99)*100,"(-)")</f>
        <v>(-)</v>
      </c>
      <c r="P99" s="20" t="str">
        <f t="shared" ref="P99:P104" si="45">IF(G99&gt;0,((J99+K99)/G99)*100,"(-)")</f>
        <v>(-)</v>
      </c>
    </row>
    <row r="100" spans="2:16" x14ac:dyDescent="0.25">
      <c r="B100" s="1"/>
      <c r="C100" s="1"/>
      <c r="D100" s="1" t="s">
        <v>694</v>
      </c>
      <c r="E100" s="1">
        <v>0</v>
      </c>
      <c r="F100" s="10" t="s">
        <v>599</v>
      </c>
      <c r="G100" s="43">
        <f>SUM(H100:J100)</f>
        <v>0</v>
      </c>
      <c r="H100" s="1">
        <v>0</v>
      </c>
      <c r="I100" s="1">
        <v>0</v>
      </c>
      <c r="J100" s="1">
        <v>0</v>
      </c>
      <c r="K100" s="1">
        <v>0</v>
      </c>
      <c r="L100" s="1">
        <v>0</v>
      </c>
      <c r="M100" s="20" t="str">
        <f t="shared" si="42"/>
        <v>(-)</v>
      </c>
      <c r="N100" s="20" t="str">
        <f t="shared" si="43"/>
        <v>(-)</v>
      </c>
      <c r="O100" s="20" t="str">
        <f t="shared" si="44"/>
        <v>(-)</v>
      </c>
      <c r="P100" s="20" t="str">
        <f t="shared" si="45"/>
        <v>(-)</v>
      </c>
    </row>
    <row r="101" spans="2:16" x14ac:dyDescent="0.25">
      <c r="B101" s="1"/>
      <c r="C101" s="1"/>
      <c r="D101" s="1" t="s">
        <v>695</v>
      </c>
      <c r="E101" s="1">
        <v>0</v>
      </c>
      <c r="F101" s="10" t="s">
        <v>599</v>
      </c>
      <c r="G101" s="43">
        <f>SUM(H101:J101)</f>
        <v>0.84</v>
      </c>
      <c r="H101" s="1">
        <v>0.54</v>
      </c>
      <c r="I101" s="1">
        <v>0.3</v>
      </c>
      <c r="J101" s="1">
        <v>0</v>
      </c>
      <c r="K101" s="1">
        <v>0</v>
      </c>
      <c r="L101" s="1">
        <v>0</v>
      </c>
      <c r="M101" s="20">
        <f t="shared" si="42"/>
        <v>0</v>
      </c>
      <c r="N101" s="20">
        <f t="shared" si="43"/>
        <v>0</v>
      </c>
      <c r="O101" s="20">
        <f t="shared" si="44"/>
        <v>0</v>
      </c>
      <c r="P101" s="20">
        <f t="shared" si="45"/>
        <v>0</v>
      </c>
    </row>
    <row r="102" spans="2:16" x14ac:dyDescent="0.25">
      <c r="B102" s="1"/>
      <c r="C102" s="1"/>
      <c r="D102" s="1" t="s">
        <v>696</v>
      </c>
      <c r="E102" s="1">
        <v>0</v>
      </c>
      <c r="F102" s="10" t="s">
        <v>599</v>
      </c>
      <c r="G102" s="43">
        <f>SUM(H102:J102)</f>
        <v>0.9</v>
      </c>
      <c r="H102" s="1">
        <v>0</v>
      </c>
      <c r="I102" s="1">
        <v>0.9</v>
      </c>
      <c r="J102" s="1">
        <v>0</v>
      </c>
      <c r="K102" s="1">
        <v>0</v>
      </c>
      <c r="L102" s="1">
        <v>0</v>
      </c>
      <c r="M102" s="20">
        <f t="shared" si="42"/>
        <v>0</v>
      </c>
      <c r="N102" s="20">
        <f t="shared" si="43"/>
        <v>0</v>
      </c>
      <c r="O102" s="20">
        <f t="shared" si="44"/>
        <v>0</v>
      </c>
      <c r="P102" s="20">
        <f t="shared" si="45"/>
        <v>0</v>
      </c>
    </row>
    <row r="103" spans="2:16" x14ac:dyDescent="0.25">
      <c r="B103" s="1"/>
      <c r="C103" s="1"/>
      <c r="D103" s="1" t="s">
        <v>697</v>
      </c>
      <c r="E103" s="1">
        <v>0</v>
      </c>
      <c r="F103" s="10" t="s">
        <v>599</v>
      </c>
      <c r="G103" s="43">
        <f>SUM(H103:J103)</f>
        <v>2.1</v>
      </c>
      <c r="H103" s="1">
        <v>0</v>
      </c>
      <c r="I103" s="1">
        <v>0</v>
      </c>
      <c r="J103" s="1">
        <v>2.1</v>
      </c>
      <c r="K103" s="1">
        <v>0</v>
      </c>
      <c r="L103" s="1">
        <v>0</v>
      </c>
      <c r="M103" s="20">
        <f t="shared" si="42"/>
        <v>100</v>
      </c>
      <c r="N103" s="20">
        <f t="shared" si="43"/>
        <v>0</v>
      </c>
      <c r="O103" s="20">
        <f t="shared" si="44"/>
        <v>0</v>
      </c>
      <c r="P103" s="20">
        <f t="shared" si="45"/>
        <v>100</v>
      </c>
    </row>
    <row r="104" spans="2:16" ht="20.100000000000001" customHeight="1" x14ac:dyDescent="0.25">
      <c r="B104" s="1"/>
      <c r="C104" s="95" t="s">
        <v>698</v>
      </c>
      <c r="D104" s="107"/>
      <c r="E104" s="25"/>
      <c r="F104" s="10"/>
      <c r="G104" s="44">
        <f t="shared" ref="G104:L104" si="46">SUM(G99:G103)</f>
        <v>3.84</v>
      </c>
      <c r="H104" s="44">
        <f t="shared" si="46"/>
        <v>0.54</v>
      </c>
      <c r="I104" s="44">
        <f t="shared" si="46"/>
        <v>1.2</v>
      </c>
      <c r="J104" s="44">
        <f t="shared" si="46"/>
        <v>2.1</v>
      </c>
      <c r="K104" s="44">
        <f t="shared" si="46"/>
        <v>0</v>
      </c>
      <c r="L104" s="44">
        <f t="shared" si="46"/>
        <v>0</v>
      </c>
      <c r="M104" s="19">
        <f t="shared" si="42"/>
        <v>54.6875</v>
      </c>
      <c r="N104" s="19">
        <f t="shared" si="43"/>
        <v>0</v>
      </c>
      <c r="O104" s="19">
        <f t="shared" si="44"/>
        <v>0</v>
      </c>
      <c r="P104" s="19">
        <f t="shared" si="45"/>
        <v>54.6875</v>
      </c>
    </row>
    <row r="105" spans="2:16" ht="33" customHeight="1" x14ac:dyDescent="0.25">
      <c r="B105" s="87"/>
      <c r="C105" s="78" t="s">
        <v>699</v>
      </c>
      <c r="D105" s="78"/>
      <c r="E105" s="9" t="s">
        <v>688</v>
      </c>
      <c r="F105" s="35" t="s">
        <v>427</v>
      </c>
      <c r="G105" s="9" t="s">
        <v>506</v>
      </c>
      <c r="H105" s="9" t="s">
        <v>700</v>
      </c>
      <c r="I105" s="9" t="s">
        <v>701</v>
      </c>
      <c r="J105" s="9" t="s">
        <v>702</v>
      </c>
      <c r="K105" s="9"/>
      <c r="L105" s="9" t="s">
        <v>667</v>
      </c>
      <c r="M105" s="9" t="s">
        <v>702</v>
      </c>
      <c r="N105" s="9" t="s">
        <v>701</v>
      </c>
      <c r="O105" s="9" t="s">
        <v>667</v>
      </c>
      <c r="P105" s="9" t="s">
        <v>664</v>
      </c>
    </row>
    <row r="106" spans="2:16" x14ac:dyDescent="0.25">
      <c r="B106" s="87"/>
      <c r="C106" s="1"/>
      <c r="D106" s="1" t="s">
        <v>703</v>
      </c>
      <c r="E106" s="1">
        <v>0</v>
      </c>
      <c r="F106" s="10" t="s">
        <v>593</v>
      </c>
      <c r="G106" s="43">
        <f>SUM(H106:J106)</f>
        <v>3</v>
      </c>
      <c r="H106" s="1">
        <v>3</v>
      </c>
      <c r="I106" s="1">
        <v>0</v>
      </c>
      <c r="J106" s="1">
        <v>0</v>
      </c>
      <c r="K106" s="1"/>
      <c r="L106" s="1">
        <v>0</v>
      </c>
      <c r="M106" s="20">
        <f>IF(G106&gt;0,(J106/G106)*100,"(-)")</f>
        <v>0</v>
      </c>
      <c r="N106" s="20">
        <f>IF(G106&gt;0,(I106/G106)*100,"(-)")</f>
        <v>0</v>
      </c>
      <c r="O106" s="20">
        <f>IF(G106&gt;0,(L106/G106)*100,"(-)")</f>
        <v>0</v>
      </c>
      <c r="P106" s="20">
        <f>IF(G106&gt;0,((J106+I106)/G106)*100,"(-)")</f>
        <v>0</v>
      </c>
    </row>
    <row r="107" spans="2:16" x14ac:dyDescent="0.25">
      <c r="B107" s="87"/>
      <c r="C107" s="1"/>
      <c r="D107" s="1" t="s">
        <v>704</v>
      </c>
      <c r="E107" s="1">
        <v>0</v>
      </c>
      <c r="F107" s="10" t="s">
        <v>593</v>
      </c>
      <c r="G107" s="43">
        <f>SUM(H107:J107)</f>
        <v>0</v>
      </c>
      <c r="H107" s="1">
        <v>0</v>
      </c>
      <c r="I107" s="1">
        <v>0</v>
      </c>
      <c r="J107" s="1">
        <v>0</v>
      </c>
      <c r="K107" s="1"/>
      <c r="L107" s="1">
        <v>0</v>
      </c>
      <c r="M107" s="20" t="str">
        <f>IF(G107&gt;0,(J107/G107)*100,"(-)")</f>
        <v>(-)</v>
      </c>
      <c r="N107" s="20" t="str">
        <f>IF(G107&gt;0,(I107/G107)*100,"(-)")</f>
        <v>(-)</v>
      </c>
      <c r="O107" s="20" t="str">
        <f>IF(G107&gt;0,(L107/G107)*100,"(-)")</f>
        <v>(-)</v>
      </c>
      <c r="P107" s="20" t="str">
        <f>IF(G107&gt;0,((J107+I107)/G107)*100,"(-)")</f>
        <v>(-)</v>
      </c>
    </row>
    <row r="108" spans="2:16" x14ac:dyDescent="0.25">
      <c r="B108" s="87"/>
      <c r="C108" s="1"/>
      <c r="D108" s="1" t="s">
        <v>705</v>
      </c>
      <c r="E108" s="1">
        <v>0</v>
      </c>
      <c r="F108" s="10" t="s">
        <v>593</v>
      </c>
      <c r="G108" s="43">
        <f>SUM(H108:J108)</f>
        <v>0</v>
      </c>
      <c r="H108" s="1">
        <v>0</v>
      </c>
      <c r="I108" s="1">
        <v>0</v>
      </c>
      <c r="J108" s="1">
        <v>0</v>
      </c>
      <c r="K108" s="1"/>
      <c r="L108" s="1">
        <v>0</v>
      </c>
      <c r="M108" s="20" t="str">
        <f>IF(G108&gt;0,(J108/G108)*100,"(-)")</f>
        <v>(-)</v>
      </c>
      <c r="N108" s="20" t="str">
        <f>IF(G108&gt;0,(I108/G108)*100,"(-)")</f>
        <v>(-)</v>
      </c>
      <c r="O108" s="20" t="str">
        <f>IF(G108&gt;0,(L108/G108)*100,"(-)")</f>
        <v>(-)</v>
      </c>
      <c r="P108" s="20" t="str">
        <f>IF(G108&gt;0,((J108+I108)/G108)*100,"(-)")</f>
        <v>(-)</v>
      </c>
    </row>
    <row r="109" spans="2:16" ht="20.100000000000001" customHeight="1" x14ac:dyDescent="0.25">
      <c r="B109" s="87"/>
      <c r="C109" s="95" t="s">
        <v>706</v>
      </c>
      <c r="D109" s="107"/>
      <c r="E109" s="25"/>
      <c r="F109" s="10"/>
      <c r="G109" s="44">
        <f t="shared" ref="G109:L109" si="47">SUM(G106:G108)</f>
        <v>3</v>
      </c>
      <c r="H109" s="44">
        <f t="shared" si="47"/>
        <v>3</v>
      </c>
      <c r="I109" s="44">
        <f t="shared" si="47"/>
        <v>0</v>
      </c>
      <c r="J109" s="44">
        <f t="shared" si="47"/>
        <v>0</v>
      </c>
      <c r="K109" s="44">
        <f t="shared" si="47"/>
        <v>0</v>
      </c>
      <c r="L109" s="44">
        <f t="shared" si="47"/>
        <v>0</v>
      </c>
      <c r="M109" s="19">
        <f>IF(G109&gt;0,(J109/G109)*100,"(-)")</f>
        <v>0</v>
      </c>
      <c r="N109" s="19">
        <f>IF(G109&gt;0,(I109/G109)*100,"(-)")</f>
        <v>0</v>
      </c>
      <c r="O109" s="19">
        <f>IF(G109&gt;0,(L109/G109)*100,"(-)")</f>
        <v>0</v>
      </c>
      <c r="P109" s="19">
        <f>IF(G109&gt;0,((J109+I109)/G109)*100,"(-)")</f>
        <v>0</v>
      </c>
    </row>
    <row r="110" spans="2:16" x14ac:dyDescent="0.25">
      <c r="B110" s="24">
        <v>9</v>
      </c>
      <c r="C110" s="108" t="s">
        <v>483</v>
      </c>
      <c r="D110" s="87"/>
      <c r="E110" s="87"/>
      <c r="F110" s="96"/>
      <c r="G110" s="87"/>
      <c r="H110" s="87"/>
      <c r="I110" s="87"/>
      <c r="J110" s="87"/>
      <c r="K110" s="87"/>
      <c r="L110" s="87"/>
      <c r="M110" s="87"/>
      <c r="N110" s="87"/>
      <c r="O110" s="87"/>
      <c r="P110" s="87"/>
    </row>
    <row r="111" spans="2:16" ht="33" customHeight="1" x14ac:dyDescent="0.25">
      <c r="B111" s="1"/>
      <c r="C111" s="78" t="s">
        <v>687</v>
      </c>
      <c r="D111" s="78"/>
      <c r="E111" s="9" t="s">
        <v>688</v>
      </c>
      <c r="F111" s="35" t="s">
        <v>427</v>
      </c>
      <c r="G111" s="9" t="s">
        <v>506</v>
      </c>
      <c r="H111" s="9" t="s">
        <v>689</v>
      </c>
      <c r="I111" s="9" t="s">
        <v>690</v>
      </c>
      <c r="J111" s="9" t="s">
        <v>691</v>
      </c>
      <c r="K111" s="9" t="s">
        <v>692</v>
      </c>
      <c r="L111" s="9" t="s">
        <v>667</v>
      </c>
      <c r="M111" s="45" t="s">
        <v>691</v>
      </c>
      <c r="N111" s="45" t="s">
        <v>692</v>
      </c>
      <c r="O111" s="45" t="s">
        <v>667</v>
      </c>
      <c r="P111" s="45" t="s">
        <v>664</v>
      </c>
    </row>
    <row r="112" spans="2:16" x14ac:dyDescent="0.25">
      <c r="B112" s="1"/>
      <c r="C112" s="1"/>
      <c r="D112" s="1" t="s">
        <v>693</v>
      </c>
      <c r="E112" s="1">
        <v>0</v>
      </c>
      <c r="F112" s="10" t="s">
        <v>599</v>
      </c>
      <c r="G112" s="43">
        <f>SUM(H112:J112)</f>
        <v>0</v>
      </c>
      <c r="H112" s="1">
        <v>0</v>
      </c>
      <c r="I112" s="1">
        <v>0</v>
      </c>
      <c r="J112" s="1">
        <v>0</v>
      </c>
      <c r="K112" s="1">
        <v>0</v>
      </c>
      <c r="L112" s="1">
        <v>0</v>
      </c>
      <c r="M112" s="20" t="str">
        <f t="shared" ref="M112:M117" si="48">IF(G112&gt;0,(J112/G112)*100,"(-)")</f>
        <v>(-)</v>
      </c>
      <c r="N112" s="20" t="str">
        <f t="shared" ref="N112:N117" si="49">IF(G112&gt;0,(K112/G112)*100,"(-)")</f>
        <v>(-)</v>
      </c>
      <c r="O112" s="20" t="str">
        <f t="shared" ref="O112:O117" si="50">IF(G112&gt;0,(L112/G112)*100,"(-)")</f>
        <v>(-)</v>
      </c>
      <c r="P112" s="20" t="str">
        <f t="shared" ref="P112:P117" si="51">IF(G112&gt;0,((J112+K112)/G112)*100,"(-)")</f>
        <v>(-)</v>
      </c>
    </row>
    <row r="113" spans="2:16" x14ac:dyDescent="0.25">
      <c r="B113" s="1"/>
      <c r="C113" s="1"/>
      <c r="D113" s="1" t="s">
        <v>694</v>
      </c>
      <c r="E113" s="1">
        <v>0</v>
      </c>
      <c r="F113" s="10" t="s">
        <v>599</v>
      </c>
      <c r="G113" s="43">
        <f>SUM(H113:J113)</f>
        <v>0</v>
      </c>
      <c r="H113" s="1">
        <v>0</v>
      </c>
      <c r="I113" s="1">
        <v>0</v>
      </c>
      <c r="J113" s="1">
        <v>0</v>
      </c>
      <c r="K113" s="1">
        <v>0</v>
      </c>
      <c r="L113" s="1">
        <v>0</v>
      </c>
      <c r="M113" s="20" t="str">
        <f t="shared" si="48"/>
        <v>(-)</v>
      </c>
      <c r="N113" s="20" t="str">
        <f t="shared" si="49"/>
        <v>(-)</v>
      </c>
      <c r="O113" s="20" t="str">
        <f t="shared" si="50"/>
        <v>(-)</v>
      </c>
      <c r="P113" s="20" t="str">
        <f t="shared" si="51"/>
        <v>(-)</v>
      </c>
    </row>
    <row r="114" spans="2:16" x14ac:dyDescent="0.25">
      <c r="B114" s="1"/>
      <c r="C114" s="1"/>
      <c r="D114" s="1" t="s">
        <v>695</v>
      </c>
      <c r="E114" s="1">
        <v>0</v>
      </c>
      <c r="F114" s="10" t="s">
        <v>599</v>
      </c>
      <c r="G114" s="43">
        <f>SUM(H114:J114)</f>
        <v>0.7</v>
      </c>
      <c r="H114" s="1">
        <v>0.7</v>
      </c>
      <c r="I114" s="1">
        <v>0</v>
      </c>
      <c r="J114" s="1">
        <v>0</v>
      </c>
      <c r="K114" s="1">
        <v>0</v>
      </c>
      <c r="L114" s="1">
        <v>0</v>
      </c>
      <c r="M114" s="20">
        <f t="shared" si="48"/>
        <v>0</v>
      </c>
      <c r="N114" s="20">
        <f t="shared" si="49"/>
        <v>0</v>
      </c>
      <c r="O114" s="20">
        <f t="shared" si="50"/>
        <v>0</v>
      </c>
      <c r="P114" s="20">
        <f t="shared" si="51"/>
        <v>0</v>
      </c>
    </row>
    <row r="115" spans="2:16" x14ac:dyDescent="0.25">
      <c r="B115" s="1"/>
      <c r="C115" s="1"/>
      <c r="D115" s="1" t="s">
        <v>696</v>
      </c>
      <c r="E115" s="1">
        <v>0</v>
      </c>
      <c r="F115" s="10" t="s">
        <v>599</v>
      </c>
      <c r="G115" s="43">
        <f>SUM(H115:J115)</f>
        <v>2.7</v>
      </c>
      <c r="H115" s="1">
        <v>0</v>
      </c>
      <c r="I115" s="1">
        <v>2.7</v>
      </c>
      <c r="J115" s="1">
        <v>0</v>
      </c>
      <c r="K115" s="1">
        <v>0</v>
      </c>
      <c r="L115" s="1">
        <v>0</v>
      </c>
      <c r="M115" s="20">
        <f t="shared" si="48"/>
        <v>0</v>
      </c>
      <c r="N115" s="20">
        <f t="shared" si="49"/>
        <v>0</v>
      </c>
      <c r="O115" s="20">
        <f t="shared" si="50"/>
        <v>0</v>
      </c>
      <c r="P115" s="20">
        <f t="shared" si="51"/>
        <v>0</v>
      </c>
    </row>
    <row r="116" spans="2:16" x14ac:dyDescent="0.25">
      <c r="B116" s="1"/>
      <c r="C116" s="1"/>
      <c r="D116" s="1" t="s">
        <v>697</v>
      </c>
      <c r="E116" s="1">
        <v>0</v>
      </c>
      <c r="F116" s="10" t="s">
        <v>599</v>
      </c>
      <c r="G116" s="43">
        <f>SUM(H116:J116)</f>
        <v>3</v>
      </c>
      <c r="H116" s="1">
        <v>0</v>
      </c>
      <c r="I116" s="1">
        <v>0</v>
      </c>
      <c r="J116" s="1">
        <v>3</v>
      </c>
      <c r="K116" s="1">
        <v>0</v>
      </c>
      <c r="L116" s="1">
        <v>0</v>
      </c>
      <c r="M116" s="20">
        <f t="shared" si="48"/>
        <v>100</v>
      </c>
      <c r="N116" s="20">
        <f t="shared" si="49"/>
        <v>0</v>
      </c>
      <c r="O116" s="20">
        <f t="shared" si="50"/>
        <v>0</v>
      </c>
      <c r="P116" s="20">
        <f t="shared" si="51"/>
        <v>100</v>
      </c>
    </row>
    <row r="117" spans="2:16" ht="20.100000000000001" customHeight="1" x14ac:dyDescent="0.25">
      <c r="B117" s="1"/>
      <c r="C117" s="95" t="s">
        <v>698</v>
      </c>
      <c r="D117" s="107"/>
      <c r="E117" s="25"/>
      <c r="F117" s="10"/>
      <c r="G117" s="44">
        <f t="shared" ref="G117:L117" si="52">SUM(G112:G116)</f>
        <v>6.4</v>
      </c>
      <c r="H117" s="44">
        <f t="shared" si="52"/>
        <v>0.7</v>
      </c>
      <c r="I117" s="44">
        <f t="shared" si="52"/>
        <v>2.7</v>
      </c>
      <c r="J117" s="44">
        <f t="shared" si="52"/>
        <v>3</v>
      </c>
      <c r="K117" s="44">
        <f t="shared" si="52"/>
        <v>0</v>
      </c>
      <c r="L117" s="44">
        <f t="shared" si="52"/>
        <v>0</v>
      </c>
      <c r="M117" s="19">
        <f t="shared" si="48"/>
        <v>46.875</v>
      </c>
      <c r="N117" s="19">
        <f t="shared" si="49"/>
        <v>0</v>
      </c>
      <c r="O117" s="19">
        <f t="shared" si="50"/>
        <v>0</v>
      </c>
      <c r="P117" s="19">
        <f t="shared" si="51"/>
        <v>46.875</v>
      </c>
    </row>
    <row r="118" spans="2:16" ht="33" customHeight="1" x14ac:dyDescent="0.25">
      <c r="B118" s="87"/>
      <c r="C118" s="78" t="s">
        <v>699</v>
      </c>
      <c r="D118" s="78"/>
      <c r="E118" s="9" t="s">
        <v>688</v>
      </c>
      <c r="F118" s="35" t="s">
        <v>427</v>
      </c>
      <c r="G118" s="9" t="s">
        <v>506</v>
      </c>
      <c r="H118" s="9" t="s">
        <v>700</v>
      </c>
      <c r="I118" s="9" t="s">
        <v>701</v>
      </c>
      <c r="J118" s="9" t="s">
        <v>702</v>
      </c>
      <c r="K118" s="9"/>
      <c r="L118" s="9" t="s">
        <v>667</v>
      </c>
      <c r="M118" s="9" t="s">
        <v>702</v>
      </c>
      <c r="N118" s="9" t="s">
        <v>701</v>
      </c>
      <c r="O118" s="9" t="s">
        <v>667</v>
      </c>
      <c r="P118" s="9" t="s">
        <v>664</v>
      </c>
    </row>
    <row r="119" spans="2:16" x14ac:dyDescent="0.25">
      <c r="B119" s="87"/>
      <c r="C119" s="1"/>
      <c r="D119" s="1" t="s">
        <v>703</v>
      </c>
      <c r="E119" s="1">
        <v>0</v>
      </c>
      <c r="F119" s="10" t="s">
        <v>593</v>
      </c>
      <c r="G119" s="43">
        <f>SUM(H119:J119)</f>
        <v>2</v>
      </c>
      <c r="H119" s="1">
        <v>2</v>
      </c>
      <c r="I119" s="1">
        <v>0</v>
      </c>
      <c r="J119" s="1">
        <v>0</v>
      </c>
      <c r="K119" s="1"/>
      <c r="L119" s="1">
        <v>0</v>
      </c>
      <c r="M119" s="20">
        <f>IF(G119&gt;0,(J119/G119)*100,"(-)")</f>
        <v>0</v>
      </c>
      <c r="N119" s="20">
        <f>IF(G119&gt;0,(I119/G119)*100,"(-)")</f>
        <v>0</v>
      </c>
      <c r="O119" s="20">
        <f>IF(G119&gt;0,(L119/G119)*100,"(-)")</f>
        <v>0</v>
      </c>
      <c r="P119" s="20">
        <f>IF(G119&gt;0,((J119+I119)/G119)*100,"(-)")</f>
        <v>0</v>
      </c>
    </row>
    <row r="120" spans="2:16" x14ac:dyDescent="0.25">
      <c r="B120" s="87"/>
      <c r="C120" s="1"/>
      <c r="D120" s="1" t="s">
        <v>704</v>
      </c>
      <c r="E120" s="1">
        <v>0</v>
      </c>
      <c r="F120" s="10" t="s">
        <v>593</v>
      </c>
      <c r="G120" s="43">
        <f>SUM(H120:J120)</f>
        <v>0</v>
      </c>
      <c r="H120" s="1">
        <v>0</v>
      </c>
      <c r="I120" s="1">
        <v>0</v>
      </c>
      <c r="J120" s="1">
        <v>0</v>
      </c>
      <c r="K120" s="1"/>
      <c r="L120" s="1">
        <v>0</v>
      </c>
      <c r="M120" s="20" t="str">
        <f>IF(G120&gt;0,(J120/G120)*100,"(-)")</f>
        <v>(-)</v>
      </c>
      <c r="N120" s="20" t="str">
        <f>IF(G120&gt;0,(I120/G120)*100,"(-)")</f>
        <v>(-)</v>
      </c>
      <c r="O120" s="20" t="str">
        <f>IF(G120&gt;0,(L120/G120)*100,"(-)")</f>
        <v>(-)</v>
      </c>
      <c r="P120" s="20" t="str">
        <f>IF(G120&gt;0,((J120+I120)/G120)*100,"(-)")</f>
        <v>(-)</v>
      </c>
    </row>
    <row r="121" spans="2:16" x14ac:dyDescent="0.25">
      <c r="B121" s="87"/>
      <c r="C121" s="1"/>
      <c r="D121" s="1" t="s">
        <v>705</v>
      </c>
      <c r="E121" s="1">
        <v>0</v>
      </c>
      <c r="F121" s="10" t="s">
        <v>593</v>
      </c>
      <c r="G121" s="43">
        <f>SUM(H121:J121)</f>
        <v>0</v>
      </c>
      <c r="H121" s="1">
        <v>0</v>
      </c>
      <c r="I121" s="1">
        <v>0</v>
      </c>
      <c r="J121" s="1">
        <v>0</v>
      </c>
      <c r="K121" s="1"/>
      <c r="L121" s="1">
        <v>0</v>
      </c>
      <c r="M121" s="20" t="str">
        <f>IF(G121&gt;0,(J121/G121)*100,"(-)")</f>
        <v>(-)</v>
      </c>
      <c r="N121" s="20" t="str">
        <f>IF(G121&gt;0,(I121/G121)*100,"(-)")</f>
        <v>(-)</v>
      </c>
      <c r="O121" s="20" t="str">
        <f>IF(G121&gt;0,(L121/G121)*100,"(-)")</f>
        <v>(-)</v>
      </c>
      <c r="P121" s="20" t="str">
        <f>IF(G121&gt;0,((J121+I121)/G121)*100,"(-)")</f>
        <v>(-)</v>
      </c>
    </row>
    <row r="122" spans="2:16" ht="20.100000000000001" customHeight="1" x14ac:dyDescent="0.25">
      <c r="B122" s="87"/>
      <c r="C122" s="95" t="s">
        <v>706</v>
      </c>
      <c r="D122" s="107"/>
      <c r="E122" s="25"/>
      <c r="F122" s="10"/>
      <c r="G122" s="44">
        <f t="shared" ref="G122:L122" si="53">SUM(G119:G121)</f>
        <v>2</v>
      </c>
      <c r="H122" s="44">
        <f t="shared" si="53"/>
        <v>2</v>
      </c>
      <c r="I122" s="44">
        <f t="shared" si="53"/>
        <v>0</v>
      </c>
      <c r="J122" s="44">
        <f t="shared" si="53"/>
        <v>0</v>
      </c>
      <c r="K122" s="44">
        <f t="shared" si="53"/>
        <v>0</v>
      </c>
      <c r="L122" s="44">
        <f t="shared" si="53"/>
        <v>0</v>
      </c>
      <c r="M122" s="19">
        <f>IF(G122&gt;0,(J122/G122)*100,"(-)")</f>
        <v>0</v>
      </c>
      <c r="N122" s="19">
        <f>IF(G122&gt;0,(I122/G122)*100,"(-)")</f>
        <v>0</v>
      </c>
      <c r="O122" s="19">
        <f>IF(G122&gt;0,(L122/G122)*100,"(-)")</f>
        <v>0</v>
      </c>
      <c r="P122" s="19">
        <f>IF(G122&gt;0,((J122+I122)/G122)*100,"(-)")</f>
        <v>0</v>
      </c>
    </row>
    <row r="123" spans="2:16" x14ac:dyDescent="0.25">
      <c r="B123" s="24">
        <v>10</v>
      </c>
      <c r="C123" s="108" t="s">
        <v>484</v>
      </c>
      <c r="D123" s="87"/>
      <c r="E123" s="87"/>
      <c r="F123" s="96"/>
      <c r="G123" s="87"/>
      <c r="H123" s="87"/>
      <c r="I123" s="87"/>
      <c r="J123" s="87"/>
      <c r="K123" s="87"/>
      <c r="L123" s="87"/>
      <c r="M123" s="87"/>
      <c r="N123" s="87"/>
      <c r="O123" s="87"/>
      <c r="P123" s="87"/>
    </row>
    <row r="124" spans="2:16" ht="33" customHeight="1" x14ac:dyDescent="0.25">
      <c r="B124" s="1"/>
      <c r="C124" s="78" t="s">
        <v>687</v>
      </c>
      <c r="D124" s="78"/>
      <c r="E124" s="9" t="s">
        <v>688</v>
      </c>
      <c r="F124" s="35" t="s">
        <v>427</v>
      </c>
      <c r="G124" s="9" t="s">
        <v>506</v>
      </c>
      <c r="H124" s="9" t="s">
        <v>689</v>
      </c>
      <c r="I124" s="9" t="s">
        <v>690</v>
      </c>
      <c r="J124" s="9" t="s">
        <v>691</v>
      </c>
      <c r="K124" s="9" t="s">
        <v>692</v>
      </c>
      <c r="L124" s="9" t="s">
        <v>667</v>
      </c>
      <c r="M124" s="45" t="s">
        <v>691</v>
      </c>
      <c r="N124" s="45" t="s">
        <v>692</v>
      </c>
      <c r="O124" s="45" t="s">
        <v>667</v>
      </c>
      <c r="P124" s="45" t="s">
        <v>664</v>
      </c>
    </row>
    <row r="125" spans="2:16" x14ac:dyDescent="0.25">
      <c r="B125" s="1"/>
      <c r="C125" s="1"/>
      <c r="D125" s="1" t="s">
        <v>693</v>
      </c>
      <c r="E125" s="1">
        <v>0</v>
      </c>
      <c r="F125" s="10" t="s">
        <v>599</v>
      </c>
      <c r="G125" s="43">
        <f>SUM(H125:J125)</f>
        <v>0</v>
      </c>
      <c r="H125" s="1">
        <v>0</v>
      </c>
      <c r="I125" s="1">
        <v>0</v>
      </c>
      <c r="J125" s="1">
        <v>0</v>
      </c>
      <c r="K125" s="1">
        <v>0</v>
      </c>
      <c r="L125" s="1">
        <v>0</v>
      </c>
      <c r="M125" s="20" t="str">
        <f t="shared" ref="M125:M130" si="54">IF(G125&gt;0,(J125/G125)*100,"(-)")</f>
        <v>(-)</v>
      </c>
      <c r="N125" s="20" t="str">
        <f t="shared" ref="N125:N130" si="55">IF(G125&gt;0,(K125/G125)*100,"(-)")</f>
        <v>(-)</v>
      </c>
      <c r="O125" s="20" t="str">
        <f t="shared" ref="O125:O130" si="56">IF(G125&gt;0,(L125/G125)*100,"(-)")</f>
        <v>(-)</v>
      </c>
      <c r="P125" s="20" t="str">
        <f t="shared" ref="P125:P130" si="57">IF(G125&gt;0,((J125+K125)/G125)*100,"(-)")</f>
        <v>(-)</v>
      </c>
    </row>
    <row r="126" spans="2:16" x14ac:dyDescent="0.25">
      <c r="B126" s="1"/>
      <c r="C126" s="1"/>
      <c r="D126" s="1" t="s">
        <v>694</v>
      </c>
      <c r="E126" s="1">
        <v>0</v>
      </c>
      <c r="F126" s="10" t="s">
        <v>599</v>
      </c>
      <c r="G126" s="43">
        <f>SUM(H126:J126)</f>
        <v>0</v>
      </c>
      <c r="H126" s="1">
        <v>0</v>
      </c>
      <c r="I126" s="1">
        <v>0</v>
      </c>
      <c r="J126" s="1">
        <v>0</v>
      </c>
      <c r="K126" s="1">
        <v>0</v>
      </c>
      <c r="L126" s="1">
        <v>0</v>
      </c>
      <c r="M126" s="20" t="str">
        <f t="shared" si="54"/>
        <v>(-)</v>
      </c>
      <c r="N126" s="20" t="str">
        <f t="shared" si="55"/>
        <v>(-)</v>
      </c>
      <c r="O126" s="20" t="str">
        <f t="shared" si="56"/>
        <v>(-)</v>
      </c>
      <c r="P126" s="20" t="str">
        <f t="shared" si="57"/>
        <v>(-)</v>
      </c>
    </row>
    <row r="127" spans="2:16" x14ac:dyDescent="0.25">
      <c r="B127" s="1"/>
      <c r="C127" s="1"/>
      <c r="D127" s="1" t="s">
        <v>695</v>
      </c>
      <c r="E127" s="1">
        <v>0</v>
      </c>
      <c r="F127" s="10" t="s">
        <v>599</v>
      </c>
      <c r="G127" s="43">
        <f>SUM(H127:J127)</f>
        <v>1.4</v>
      </c>
      <c r="H127" s="1">
        <v>0.6</v>
      </c>
      <c r="I127" s="1">
        <v>0.8</v>
      </c>
      <c r="J127" s="1">
        <v>0</v>
      </c>
      <c r="K127" s="1">
        <v>0</v>
      </c>
      <c r="L127" s="1">
        <v>0</v>
      </c>
      <c r="M127" s="20">
        <f t="shared" si="54"/>
        <v>0</v>
      </c>
      <c r="N127" s="20">
        <f t="shared" si="55"/>
        <v>0</v>
      </c>
      <c r="O127" s="20">
        <f t="shared" si="56"/>
        <v>0</v>
      </c>
      <c r="P127" s="20">
        <f t="shared" si="57"/>
        <v>0</v>
      </c>
    </row>
    <row r="128" spans="2:16" x14ac:dyDescent="0.25">
      <c r="B128" s="1"/>
      <c r="C128" s="1"/>
      <c r="D128" s="1" t="s">
        <v>696</v>
      </c>
      <c r="E128" s="1">
        <v>0</v>
      </c>
      <c r="F128" s="10" t="s">
        <v>599</v>
      </c>
      <c r="G128" s="43">
        <f>SUM(H128:J128)</f>
        <v>0.3</v>
      </c>
      <c r="H128" s="1">
        <v>0</v>
      </c>
      <c r="I128" s="1">
        <v>0.3</v>
      </c>
      <c r="J128" s="1">
        <v>0</v>
      </c>
      <c r="K128" s="1">
        <v>0</v>
      </c>
      <c r="L128" s="1">
        <v>0</v>
      </c>
      <c r="M128" s="20">
        <f t="shared" si="54"/>
        <v>0</v>
      </c>
      <c r="N128" s="20">
        <f t="shared" si="55"/>
        <v>0</v>
      </c>
      <c r="O128" s="20">
        <f t="shared" si="56"/>
        <v>0</v>
      </c>
      <c r="P128" s="20">
        <f t="shared" si="57"/>
        <v>0</v>
      </c>
    </row>
    <row r="129" spans="2:16" x14ac:dyDescent="0.25">
      <c r="B129" s="1"/>
      <c r="C129" s="1"/>
      <c r="D129" s="1" t="s">
        <v>697</v>
      </c>
      <c r="E129" s="1">
        <v>0</v>
      </c>
      <c r="F129" s="10" t="s">
        <v>599</v>
      </c>
      <c r="G129" s="43">
        <f>SUM(H129:J129)</f>
        <v>0</v>
      </c>
      <c r="H129" s="1">
        <v>0</v>
      </c>
      <c r="I129" s="1">
        <v>0</v>
      </c>
      <c r="J129" s="1">
        <v>0</v>
      </c>
      <c r="K129" s="1">
        <v>0</v>
      </c>
      <c r="L129" s="1">
        <v>0</v>
      </c>
      <c r="M129" s="20" t="str">
        <f t="shared" si="54"/>
        <v>(-)</v>
      </c>
      <c r="N129" s="20" t="str">
        <f t="shared" si="55"/>
        <v>(-)</v>
      </c>
      <c r="O129" s="20" t="str">
        <f t="shared" si="56"/>
        <v>(-)</v>
      </c>
      <c r="P129" s="20" t="str">
        <f t="shared" si="57"/>
        <v>(-)</v>
      </c>
    </row>
    <row r="130" spans="2:16" ht="20.100000000000001" customHeight="1" x14ac:dyDescent="0.25">
      <c r="B130" s="1"/>
      <c r="C130" s="95" t="s">
        <v>698</v>
      </c>
      <c r="D130" s="107"/>
      <c r="E130" s="25"/>
      <c r="F130" s="10"/>
      <c r="G130" s="44">
        <f t="shared" ref="G130:L130" si="58">SUM(G125:G129)</f>
        <v>1.7</v>
      </c>
      <c r="H130" s="44">
        <f t="shared" si="58"/>
        <v>0.6</v>
      </c>
      <c r="I130" s="44">
        <f t="shared" si="58"/>
        <v>1.1000000000000001</v>
      </c>
      <c r="J130" s="44">
        <f t="shared" si="58"/>
        <v>0</v>
      </c>
      <c r="K130" s="44">
        <f t="shared" si="58"/>
        <v>0</v>
      </c>
      <c r="L130" s="44">
        <f t="shared" si="58"/>
        <v>0</v>
      </c>
      <c r="M130" s="19">
        <f t="shared" si="54"/>
        <v>0</v>
      </c>
      <c r="N130" s="19">
        <f t="shared" si="55"/>
        <v>0</v>
      </c>
      <c r="O130" s="19">
        <f t="shared" si="56"/>
        <v>0</v>
      </c>
      <c r="P130" s="19">
        <f t="shared" si="57"/>
        <v>0</v>
      </c>
    </row>
    <row r="131" spans="2:16" ht="33" customHeight="1" x14ac:dyDescent="0.25">
      <c r="B131" s="87"/>
      <c r="C131" s="78" t="s">
        <v>699</v>
      </c>
      <c r="D131" s="78"/>
      <c r="E131" s="9" t="s">
        <v>688</v>
      </c>
      <c r="F131" s="35" t="s">
        <v>427</v>
      </c>
      <c r="G131" s="9" t="s">
        <v>506</v>
      </c>
      <c r="H131" s="9" t="s">
        <v>700</v>
      </c>
      <c r="I131" s="9" t="s">
        <v>701</v>
      </c>
      <c r="J131" s="9" t="s">
        <v>702</v>
      </c>
      <c r="K131" s="9"/>
      <c r="L131" s="9" t="s">
        <v>667</v>
      </c>
      <c r="M131" s="9" t="s">
        <v>702</v>
      </c>
      <c r="N131" s="9" t="s">
        <v>701</v>
      </c>
      <c r="O131" s="9" t="s">
        <v>667</v>
      </c>
      <c r="P131" s="9" t="s">
        <v>664</v>
      </c>
    </row>
    <row r="132" spans="2:16" x14ac:dyDescent="0.25">
      <c r="B132" s="87"/>
      <c r="C132" s="1"/>
      <c r="D132" s="1" t="s">
        <v>703</v>
      </c>
      <c r="E132" s="1">
        <v>0</v>
      </c>
      <c r="F132" s="10" t="s">
        <v>593</v>
      </c>
      <c r="G132" s="43">
        <f>SUM(H132:J132)</f>
        <v>6</v>
      </c>
      <c r="H132" s="1">
        <v>6</v>
      </c>
      <c r="I132" s="1">
        <v>0</v>
      </c>
      <c r="J132" s="1">
        <v>0</v>
      </c>
      <c r="K132" s="1"/>
      <c r="L132" s="1">
        <v>0</v>
      </c>
      <c r="M132" s="20">
        <f>IF(G132&gt;0,(J132/G132)*100,"(-)")</f>
        <v>0</v>
      </c>
      <c r="N132" s="20">
        <f>IF(G132&gt;0,(I132/G132)*100,"(-)")</f>
        <v>0</v>
      </c>
      <c r="O132" s="20">
        <f>IF(G132&gt;0,(L132/G132)*100,"(-)")</f>
        <v>0</v>
      </c>
      <c r="P132" s="20">
        <f>IF(G132&gt;0,((J132+I132)/G132)*100,"(-)")</f>
        <v>0</v>
      </c>
    </row>
    <row r="133" spans="2:16" x14ac:dyDescent="0.25">
      <c r="B133" s="87"/>
      <c r="C133" s="1"/>
      <c r="D133" s="1" t="s">
        <v>704</v>
      </c>
      <c r="E133" s="1">
        <v>0</v>
      </c>
      <c r="F133" s="10" t="s">
        <v>593</v>
      </c>
      <c r="G133" s="43">
        <f>SUM(H133:J133)</f>
        <v>0</v>
      </c>
      <c r="H133" s="1">
        <v>0</v>
      </c>
      <c r="I133" s="1">
        <v>0</v>
      </c>
      <c r="J133" s="1">
        <v>0</v>
      </c>
      <c r="K133" s="1"/>
      <c r="L133" s="1">
        <v>0</v>
      </c>
      <c r="M133" s="20" t="str">
        <f>IF(G133&gt;0,(J133/G133)*100,"(-)")</f>
        <v>(-)</v>
      </c>
      <c r="N133" s="20" t="str">
        <f>IF(G133&gt;0,(I133/G133)*100,"(-)")</f>
        <v>(-)</v>
      </c>
      <c r="O133" s="20" t="str">
        <f>IF(G133&gt;0,(L133/G133)*100,"(-)")</f>
        <v>(-)</v>
      </c>
      <c r="P133" s="20" t="str">
        <f>IF(G133&gt;0,((J133+I133)/G133)*100,"(-)")</f>
        <v>(-)</v>
      </c>
    </row>
    <row r="134" spans="2:16" x14ac:dyDescent="0.25">
      <c r="B134" s="87"/>
      <c r="C134" s="1"/>
      <c r="D134" s="1" t="s">
        <v>705</v>
      </c>
      <c r="E134" s="1">
        <v>0</v>
      </c>
      <c r="F134" s="10" t="s">
        <v>593</v>
      </c>
      <c r="G134" s="43">
        <f>SUM(H134:J134)</f>
        <v>0</v>
      </c>
      <c r="H134" s="1">
        <v>0</v>
      </c>
      <c r="I134" s="1">
        <v>0</v>
      </c>
      <c r="J134" s="1">
        <v>0</v>
      </c>
      <c r="K134" s="1"/>
      <c r="L134" s="1">
        <v>0</v>
      </c>
      <c r="M134" s="20" t="str">
        <f>IF(G134&gt;0,(J134/G134)*100,"(-)")</f>
        <v>(-)</v>
      </c>
      <c r="N134" s="20" t="str">
        <f>IF(G134&gt;0,(I134/G134)*100,"(-)")</f>
        <v>(-)</v>
      </c>
      <c r="O134" s="20" t="str">
        <f>IF(G134&gt;0,(L134/G134)*100,"(-)")</f>
        <v>(-)</v>
      </c>
      <c r="P134" s="20" t="str">
        <f>IF(G134&gt;0,((J134+I134)/G134)*100,"(-)")</f>
        <v>(-)</v>
      </c>
    </row>
    <row r="135" spans="2:16" ht="20.100000000000001" customHeight="1" x14ac:dyDescent="0.25">
      <c r="B135" s="87"/>
      <c r="C135" s="95" t="s">
        <v>706</v>
      </c>
      <c r="D135" s="107"/>
      <c r="E135" s="25"/>
      <c r="F135" s="10"/>
      <c r="G135" s="44">
        <f t="shared" ref="G135:L135" si="59">SUM(G132:G134)</f>
        <v>6</v>
      </c>
      <c r="H135" s="44">
        <f t="shared" si="59"/>
        <v>6</v>
      </c>
      <c r="I135" s="44">
        <f t="shared" si="59"/>
        <v>0</v>
      </c>
      <c r="J135" s="44">
        <f t="shared" si="59"/>
        <v>0</v>
      </c>
      <c r="K135" s="44">
        <f t="shared" si="59"/>
        <v>0</v>
      </c>
      <c r="L135" s="44">
        <f t="shared" si="59"/>
        <v>0</v>
      </c>
      <c r="M135" s="19">
        <f>IF(G135&gt;0,(J135/G135)*100,"(-)")</f>
        <v>0</v>
      </c>
      <c r="N135" s="19">
        <f>IF(G135&gt;0,(I135/G135)*100,"(-)")</f>
        <v>0</v>
      </c>
      <c r="O135" s="19">
        <f>IF(G135&gt;0,(L135/G135)*100,"(-)")</f>
        <v>0</v>
      </c>
      <c r="P135" s="19">
        <f>IF(G135&gt;0,((J135+I135)/G135)*100,"(-)")</f>
        <v>0</v>
      </c>
    </row>
    <row r="136" spans="2:16" x14ac:dyDescent="0.25">
      <c r="B136" s="24">
        <v>11</v>
      </c>
      <c r="C136" s="108" t="s">
        <v>485</v>
      </c>
      <c r="D136" s="87"/>
      <c r="E136" s="87"/>
      <c r="F136" s="96"/>
      <c r="G136" s="87"/>
      <c r="H136" s="87"/>
      <c r="I136" s="87"/>
      <c r="J136" s="87"/>
      <c r="K136" s="87"/>
      <c r="L136" s="87"/>
      <c r="M136" s="87"/>
      <c r="N136" s="87"/>
      <c r="O136" s="87"/>
      <c r="P136" s="87"/>
    </row>
    <row r="137" spans="2:16" ht="33" customHeight="1" x14ac:dyDescent="0.25">
      <c r="B137" s="1"/>
      <c r="C137" s="78" t="s">
        <v>687</v>
      </c>
      <c r="D137" s="78"/>
      <c r="E137" s="9" t="s">
        <v>688</v>
      </c>
      <c r="F137" s="35" t="s">
        <v>427</v>
      </c>
      <c r="G137" s="9" t="s">
        <v>506</v>
      </c>
      <c r="H137" s="9" t="s">
        <v>689</v>
      </c>
      <c r="I137" s="9" t="s">
        <v>690</v>
      </c>
      <c r="J137" s="9" t="s">
        <v>691</v>
      </c>
      <c r="K137" s="9" t="s">
        <v>692</v>
      </c>
      <c r="L137" s="9" t="s">
        <v>667</v>
      </c>
      <c r="M137" s="45" t="s">
        <v>691</v>
      </c>
      <c r="N137" s="45" t="s">
        <v>692</v>
      </c>
      <c r="O137" s="45" t="s">
        <v>667</v>
      </c>
      <c r="P137" s="45" t="s">
        <v>664</v>
      </c>
    </row>
    <row r="138" spans="2:16" x14ac:dyDescent="0.25">
      <c r="B138" s="1"/>
      <c r="C138" s="1"/>
      <c r="D138" s="1" t="s">
        <v>693</v>
      </c>
      <c r="E138" s="1">
        <v>0</v>
      </c>
      <c r="F138" s="10" t="s">
        <v>599</v>
      </c>
      <c r="G138" s="43">
        <f>SUM(H138:J138)</f>
        <v>0</v>
      </c>
      <c r="H138" s="1">
        <v>0</v>
      </c>
      <c r="I138" s="1">
        <v>0</v>
      </c>
      <c r="J138" s="1">
        <v>0</v>
      </c>
      <c r="K138" s="1">
        <v>0</v>
      </c>
      <c r="L138" s="1">
        <v>0</v>
      </c>
      <c r="M138" s="20" t="str">
        <f t="shared" ref="M138:M143" si="60">IF(G138&gt;0,(J138/G138)*100,"(-)")</f>
        <v>(-)</v>
      </c>
      <c r="N138" s="20" t="str">
        <f t="shared" ref="N138:N143" si="61">IF(G138&gt;0,(K138/G138)*100,"(-)")</f>
        <v>(-)</v>
      </c>
      <c r="O138" s="20" t="str">
        <f t="shared" ref="O138:O143" si="62">IF(G138&gt;0,(L138/G138)*100,"(-)")</f>
        <v>(-)</v>
      </c>
      <c r="P138" s="20" t="str">
        <f t="shared" ref="P138:P143" si="63">IF(G138&gt;0,((J138+K138)/G138)*100,"(-)")</f>
        <v>(-)</v>
      </c>
    </row>
    <row r="139" spans="2:16" x14ac:dyDescent="0.25">
      <c r="B139" s="1"/>
      <c r="C139" s="1"/>
      <c r="D139" s="1" t="s">
        <v>694</v>
      </c>
      <c r="E139" s="1">
        <v>0</v>
      </c>
      <c r="F139" s="10" t="s">
        <v>599</v>
      </c>
      <c r="G139" s="43">
        <f>SUM(H139:J139)</f>
        <v>0</v>
      </c>
      <c r="H139" s="1">
        <v>0</v>
      </c>
      <c r="I139" s="1">
        <v>0</v>
      </c>
      <c r="J139" s="1">
        <v>0</v>
      </c>
      <c r="K139" s="1">
        <v>0</v>
      </c>
      <c r="L139" s="1">
        <v>0</v>
      </c>
      <c r="M139" s="20" t="str">
        <f t="shared" si="60"/>
        <v>(-)</v>
      </c>
      <c r="N139" s="20" t="str">
        <f t="shared" si="61"/>
        <v>(-)</v>
      </c>
      <c r="O139" s="20" t="str">
        <f t="shared" si="62"/>
        <v>(-)</v>
      </c>
      <c r="P139" s="20" t="str">
        <f t="shared" si="63"/>
        <v>(-)</v>
      </c>
    </row>
    <row r="140" spans="2:16" x14ac:dyDescent="0.25">
      <c r="B140" s="1"/>
      <c r="C140" s="1"/>
      <c r="D140" s="1" t="s">
        <v>695</v>
      </c>
      <c r="E140" s="1">
        <v>0</v>
      </c>
      <c r="F140" s="10" t="s">
        <v>599</v>
      </c>
      <c r="G140" s="43">
        <f>SUM(H140:J140)</f>
        <v>3.5</v>
      </c>
      <c r="H140" s="1">
        <v>0</v>
      </c>
      <c r="I140" s="1">
        <v>3.5</v>
      </c>
      <c r="J140" s="1">
        <v>0</v>
      </c>
      <c r="K140" s="1">
        <v>0</v>
      </c>
      <c r="L140" s="1">
        <v>0</v>
      </c>
      <c r="M140" s="20">
        <f t="shared" si="60"/>
        <v>0</v>
      </c>
      <c r="N140" s="20">
        <f t="shared" si="61"/>
        <v>0</v>
      </c>
      <c r="O140" s="20">
        <f t="shared" si="62"/>
        <v>0</v>
      </c>
      <c r="P140" s="20">
        <f t="shared" si="63"/>
        <v>0</v>
      </c>
    </row>
    <row r="141" spans="2:16" x14ac:dyDescent="0.25">
      <c r="B141" s="1"/>
      <c r="C141" s="1"/>
      <c r="D141" s="1" t="s">
        <v>696</v>
      </c>
      <c r="E141" s="1">
        <v>0</v>
      </c>
      <c r="F141" s="10" t="s">
        <v>599</v>
      </c>
      <c r="G141" s="43">
        <f>SUM(H141:J141)</f>
        <v>2.5</v>
      </c>
      <c r="H141" s="1">
        <v>0</v>
      </c>
      <c r="I141" s="1">
        <v>2.5</v>
      </c>
      <c r="J141" s="1">
        <v>0</v>
      </c>
      <c r="K141" s="1">
        <v>0</v>
      </c>
      <c r="L141" s="1">
        <v>0</v>
      </c>
      <c r="M141" s="20">
        <f t="shared" si="60"/>
        <v>0</v>
      </c>
      <c r="N141" s="20">
        <f t="shared" si="61"/>
        <v>0</v>
      </c>
      <c r="O141" s="20">
        <f t="shared" si="62"/>
        <v>0</v>
      </c>
      <c r="P141" s="20">
        <f t="shared" si="63"/>
        <v>0</v>
      </c>
    </row>
    <row r="142" spans="2:16" x14ac:dyDescent="0.25">
      <c r="B142" s="1"/>
      <c r="C142" s="1"/>
      <c r="D142" s="1" t="s">
        <v>697</v>
      </c>
      <c r="E142" s="1">
        <v>0</v>
      </c>
      <c r="F142" s="10" t="s">
        <v>599</v>
      </c>
      <c r="G142" s="43">
        <f>SUM(H142:J142)</f>
        <v>0</v>
      </c>
      <c r="H142" s="1">
        <v>0</v>
      </c>
      <c r="I142" s="1">
        <v>0</v>
      </c>
      <c r="J142" s="1">
        <v>0</v>
      </c>
      <c r="K142" s="1">
        <v>0</v>
      </c>
      <c r="L142" s="1">
        <v>0</v>
      </c>
      <c r="M142" s="20" t="str">
        <f t="shared" si="60"/>
        <v>(-)</v>
      </c>
      <c r="N142" s="20" t="str">
        <f t="shared" si="61"/>
        <v>(-)</v>
      </c>
      <c r="O142" s="20" t="str">
        <f t="shared" si="62"/>
        <v>(-)</v>
      </c>
      <c r="P142" s="20" t="str">
        <f t="shared" si="63"/>
        <v>(-)</v>
      </c>
    </row>
    <row r="143" spans="2:16" ht="20.100000000000001" customHeight="1" x14ac:dyDescent="0.25">
      <c r="B143" s="1"/>
      <c r="C143" s="95" t="s">
        <v>698</v>
      </c>
      <c r="D143" s="107"/>
      <c r="E143" s="25"/>
      <c r="F143" s="10"/>
      <c r="G143" s="44">
        <f t="shared" ref="G143:L143" si="64">SUM(G138:G142)</f>
        <v>6</v>
      </c>
      <c r="H143" s="44">
        <f t="shared" si="64"/>
        <v>0</v>
      </c>
      <c r="I143" s="44">
        <f t="shared" si="64"/>
        <v>6</v>
      </c>
      <c r="J143" s="44">
        <f t="shared" si="64"/>
        <v>0</v>
      </c>
      <c r="K143" s="44">
        <f t="shared" si="64"/>
        <v>0</v>
      </c>
      <c r="L143" s="44">
        <f t="shared" si="64"/>
        <v>0</v>
      </c>
      <c r="M143" s="19">
        <f t="shared" si="60"/>
        <v>0</v>
      </c>
      <c r="N143" s="19">
        <f t="shared" si="61"/>
        <v>0</v>
      </c>
      <c r="O143" s="19">
        <f t="shared" si="62"/>
        <v>0</v>
      </c>
      <c r="P143" s="19">
        <f t="shared" si="63"/>
        <v>0</v>
      </c>
    </row>
    <row r="144" spans="2:16" ht="33" customHeight="1" x14ac:dyDescent="0.25">
      <c r="B144" s="87"/>
      <c r="C144" s="78" t="s">
        <v>699</v>
      </c>
      <c r="D144" s="78"/>
      <c r="E144" s="9" t="s">
        <v>688</v>
      </c>
      <c r="F144" s="35" t="s">
        <v>427</v>
      </c>
      <c r="G144" s="9" t="s">
        <v>506</v>
      </c>
      <c r="H144" s="9" t="s">
        <v>700</v>
      </c>
      <c r="I144" s="9" t="s">
        <v>701</v>
      </c>
      <c r="J144" s="9" t="s">
        <v>702</v>
      </c>
      <c r="K144" s="9"/>
      <c r="L144" s="9" t="s">
        <v>667</v>
      </c>
      <c r="M144" s="9" t="s">
        <v>702</v>
      </c>
      <c r="N144" s="9" t="s">
        <v>701</v>
      </c>
      <c r="O144" s="9" t="s">
        <v>667</v>
      </c>
      <c r="P144" s="9" t="s">
        <v>664</v>
      </c>
    </row>
    <row r="145" spans="2:16" x14ac:dyDescent="0.25">
      <c r="B145" s="87"/>
      <c r="C145" s="1"/>
      <c r="D145" s="1" t="s">
        <v>703</v>
      </c>
      <c r="E145" s="1">
        <v>0</v>
      </c>
      <c r="F145" s="10" t="s">
        <v>593</v>
      </c>
      <c r="G145" s="43">
        <f>SUM(H145:J145)</f>
        <v>3</v>
      </c>
      <c r="H145" s="1">
        <v>3</v>
      </c>
      <c r="I145" s="1">
        <v>0</v>
      </c>
      <c r="J145" s="1">
        <v>0</v>
      </c>
      <c r="K145" s="1"/>
      <c r="L145" s="1">
        <v>0</v>
      </c>
      <c r="M145" s="20">
        <f>IF(G145&gt;0,(J145/G145)*100,"(-)")</f>
        <v>0</v>
      </c>
      <c r="N145" s="20">
        <f>IF(G145&gt;0,(I145/G145)*100,"(-)")</f>
        <v>0</v>
      </c>
      <c r="O145" s="20">
        <f>IF(G145&gt;0,(L145/G145)*100,"(-)")</f>
        <v>0</v>
      </c>
      <c r="P145" s="20">
        <f>IF(G145&gt;0,((J145+I145)/G145)*100,"(-)")</f>
        <v>0</v>
      </c>
    </row>
    <row r="146" spans="2:16" x14ac:dyDescent="0.25">
      <c r="B146" s="87"/>
      <c r="C146" s="1"/>
      <c r="D146" s="1" t="s">
        <v>704</v>
      </c>
      <c r="E146" s="1">
        <v>0</v>
      </c>
      <c r="F146" s="10" t="s">
        <v>593</v>
      </c>
      <c r="G146" s="43">
        <f>SUM(H146:J146)</f>
        <v>0</v>
      </c>
      <c r="H146" s="1">
        <v>0</v>
      </c>
      <c r="I146" s="1">
        <v>0</v>
      </c>
      <c r="J146" s="1">
        <v>0</v>
      </c>
      <c r="K146" s="1"/>
      <c r="L146" s="1">
        <v>0</v>
      </c>
      <c r="M146" s="20" t="str">
        <f>IF(G146&gt;0,(J146/G146)*100,"(-)")</f>
        <v>(-)</v>
      </c>
      <c r="N146" s="20" t="str">
        <f>IF(G146&gt;0,(I146/G146)*100,"(-)")</f>
        <v>(-)</v>
      </c>
      <c r="O146" s="20" t="str">
        <f>IF(G146&gt;0,(L146/G146)*100,"(-)")</f>
        <v>(-)</v>
      </c>
      <c r="P146" s="20" t="str">
        <f>IF(G146&gt;0,((J146+I146)/G146)*100,"(-)")</f>
        <v>(-)</v>
      </c>
    </row>
    <row r="147" spans="2:16" x14ac:dyDescent="0.25">
      <c r="B147" s="87"/>
      <c r="C147" s="1"/>
      <c r="D147" s="1" t="s">
        <v>705</v>
      </c>
      <c r="E147" s="1">
        <v>0</v>
      </c>
      <c r="F147" s="10" t="s">
        <v>593</v>
      </c>
      <c r="G147" s="43">
        <f>SUM(H147:J147)</f>
        <v>0</v>
      </c>
      <c r="H147" s="1">
        <v>0</v>
      </c>
      <c r="I147" s="1">
        <v>0</v>
      </c>
      <c r="J147" s="1">
        <v>0</v>
      </c>
      <c r="K147" s="1"/>
      <c r="L147" s="1">
        <v>0</v>
      </c>
      <c r="M147" s="20" t="str">
        <f>IF(G147&gt;0,(J147/G147)*100,"(-)")</f>
        <v>(-)</v>
      </c>
      <c r="N147" s="20" t="str">
        <f>IF(G147&gt;0,(I147/G147)*100,"(-)")</f>
        <v>(-)</v>
      </c>
      <c r="O147" s="20" t="str">
        <f>IF(G147&gt;0,(L147/G147)*100,"(-)")</f>
        <v>(-)</v>
      </c>
      <c r="P147" s="20" t="str">
        <f>IF(G147&gt;0,((J147+I147)/G147)*100,"(-)")</f>
        <v>(-)</v>
      </c>
    </row>
    <row r="148" spans="2:16" ht="20.100000000000001" customHeight="1" x14ac:dyDescent="0.25">
      <c r="B148" s="87"/>
      <c r="C148" s="95" t="s">
        <v>706</v>
      </c>
      <c r="D148" s="107"/>
      <c r="E148" s="25"/>
      <c r="F148" s="10"/>
      <c r="G148" s="44">
        <f t="shared" ref="G148:L148" si="65">SUM(G145:G147)</f>
        <v>3</v>
      </c>
      <c r="H148" s="44">
        <f t="shared" si="65"/>
        <v>3</v>
      </c>
      <c r="I148" s="44">
        <f t="shared" si="65"/>
        <v>0</v>
      </c>
      <c r="J148" s="44">
        <f t="shared" si="65"/>
        <v>0</v>
      </c>
      <c r="K148" s="44">
        <f t="shared" si="65"/>
        <v>0</v>
      </c>
      <c r="L148" s="44">
        <f t="shared" si="65"/>
        <v>0</v>
      </c>
      <c r="M148" s="19">
        <f>IF(G148&gt;0,(J148/G148)*100,"(-)")</f>
        <v>0</v>
      </c>
      <c r="N148" s="19">
        <f>IF(G148&gt;0,(I148/G148)*100,"(-)")</f>
        <v>0</v>
      </c>
      <c r="O148" s="19">
        <f>IF(G148&gt;0,(L148/G148)*100,"(-)")</f>
        <v>0</v>
      </c>
      <c r="P148" s="19">
        <f>IF(G148&gt;0,((J148+I148)/G148)*100,"(-)")</f>
        <v>0</v>
      </c>
    </row>
    <row r="149" spans="2:16" x14ac:dyDescent="0.25">
      <c r="B149" s="24">
        <v>12</v>
      </c>
      <c r="C149" s="108" t="s">
        <v>486</v>
      </c>
      <c r="D149" s="87"/>
      <c r="E149" s="87"/>
      <c r="F149" s="96"/>
      <c r="G149" s="87"/>
      <c r="H149" s="87"/>
      <c r="I149" s="87"/>
      <c r="J149" s="87"/>
      <c r="K149" s="87"/>
      <c r="L149" s="87"/>
      <c r="M149" s="87"/>
      <c r="N149" s="87"/>
      <c r="O149" s="87"/>
      <c r="P149" s="87"/>
    </row>
    <row r="150" spans="2:16" ht="33" customHeight="1" x14ac:dyDescent="0.25">
      <c r="B150" s="1"/>
      <c r="C150" s="78" t="s">
        <v>687</v>
      </c>
      <c r="D150" s="78"/>
      <c r="E150" s="9" t="s">
        <v>688</v>
      </c>
      <c r="F150" s="35" t="s">
        <v>427</v>
      </c>
      <c r="G150" s="9" t="s">
        <v>506</v>
      </c>
      <c r="H150" s="9" t="s">
        <v>689</v>
      </c>
      <c r="I150" s="9" t="s">
        <v>690</v>
      </c>
      <c r="J150" s="9" t="s">
        <v>691</v>
      </c>
      <c r="K150" s="9" t="s">
        <v>692</v>
      </c>
      <c r="L150" s="9" t="s">
        <v>667</v>
      </c>
      <c r="M150" s="45" t="s">
        <v>691</v>
      </c>
      <c r="N150" s="45" t="s">
        <v>692</v>
      </c>
      <c r="O150" s="45" t="s">
        <v>667</v>
      </c>
      <c r="P150" s="45" t="s">
        <v>664</v>
      </c>
    </row>
    <row r="151" spans="2:16" x14ac:dyDescent="0.25">
      <c r="B151" s="1"/>
      <c r="C151" s="1"/>
      <c r="D151" s="1" t="s">
        <v>693</v>
      </c>
      <c r="E151" s="1">
        <v>0</v>
      </c>
      <c r="F151" s="10" t="s">
        <v>599</v>
      </c>
      <c r="G151" s="43">
        <f>SUM(H151:J151)</f>
        <v>0</v>
      </c>
      <c r="H151" s="1">
        <v>0</v>
      </c>
      <c r="I151" s="1">
        <v>0</v>
      </c>
      <c r="J151" s="1">
        <v>0</v>
      </c>
      <c r="K151" s="1">
        <v>0</v>
      </c>
      <c r="L151" s="1">
        <v>0</v>
      </c>
      <c r="M151" s="20" t="str">
        <f t="shared" ref="M151:M156" si="66">IF(G151&gt;0,(J151/G151)*100,"(-)")</f>
        <v>(-)</v>
      </c>
      <c r="N151" s="20" t="str">
        <f t="shared" ref="N151:N156" si="67">IF(G151&gt;0,(K151/G151)*100,"(-)")</f>
        <v>(-)</v>
      </c>
      <c r="O151" s="20" t="str">
        <f t="shared" ref="O151:O156" si="68">IF(G151&gt;0,(L151/G151)*100,"(-)")</f>
        <v>(-)</v>
      </c>
      <c r="P151" s="20" t="str">
        <f t="shared" ref="P151:P156" si="69">IF(G151&gt;0,((J151+K151)/G151)*100,"(-)")</f>
        <v>(-)</v>
      </c>
    </row>
    <row r="152" spans="2:16" x14ac:dyDescent="0.25">
      <c r="B152" s="1"/>
      <c r="C152" s="1"/>
      <c r="D152" s="1" t="s">
        <v>694</v>
      </c>
      <c r="E152" s="1">
        <v>0</v>
      </c>
      <c r="F152" s="10" t="s">
        <v>599</v>
      </c>
      <c r="G152" s="43">
        <f>SUM(H152:J152)</f>
        <v>0</v>
      </c>
      <c r="H152" s="1">
        <v>0</v>
      </c>
      <c r="I152" s="1">
        <v>0</v>
      </c>
      <c r="J152" s="1">
        <v>0</v>
      </c>
      <c r="K152" s="1">
        <v>0</v>
      </c>
      <c r="L152" s="1">
        <v>0</v>
      </c>
      <c r="M152" s="20" t="str">
        <f t="shared" si="66"/>
        <v>(-)</v>
      </c>
      <c r="N152" s="20" t="str">
        <f t="shared" si="67"/>
        <v>(-)</v>
      </c>
      <c r="O152" s="20" t="str">
        <f t="shared" si="68"/>
        <v>(-)</v>
      </c>
      <c r="P152" s="20" t="str">
        <f t="shared" si="69"/>
        <v>(-)</v>
      </c>
    </row>
    <row r="153" spans="2:16" x14ac:dyDescent="0.25">
      <c r="B153" s="1"/>
      <c r="C153" s="1"/>
      <c r="D153" s="1" t="s">
        <v>695</v>
      </c>
      <c r="E153" s="1">
        <v>0</v>
      </c>
      <c r="F153" s="10" t="s">
        <v>599</v>
      </c>
      <c r="G153" s="43">
        <f>SUM(H153:J153)</f>
        <v>0</v>
      </c>
      <c r="H153" s="1">
        <v>0</v>
      </c>
      <c r="I153" s="1">
        <v>0</v>
      </c>
      <c r="J153" s="1">
        <v>0</v>
      </c>
      <c r="K153" s="1">
        <v>0</v>
      </c>
      <c r="L153" s="1">
        <v>0</v>
      </c>
      <c r="M153" s="20" t="str">
        <f t="shared" si="66"/>
        <v>(-)</v>
      </c>
      <c r="N153" s="20" t="str">
        <f t="shared" si="67"/>
        <v>(-)</v>
      </c>
      <c r="O153" s="20" t="str">
        <f t="shared" si="68"/>
        <v>(-)</v>
      </c>
      <c r="P153" s="20" t="str">
        <f t="shared" si="69"/>
        <v>(-)</v>
      </c>
    </row>
    <row r="154" spans="2:16" x14ac:dyDescent="0.25">
      <c r="B154" s="1"/>
      <c r="C154" s="1"/>
      <c r="D154" s="1" t="s">
        <v>696</v>
      </c>
      <c r="E154" s="1">
        <v>0</v>
      </c>
      <c r="F154" s="10" t="s">
        <v>599</v>
      </c>
      <c r="G154" s="43">
        <f>SUM(H154:J154)</f>
        <v>2</v>
      </c>
      <c r="H154" s="1">
        <v>0</v>
      </c>
      <c r="I154" s="1">
        <v>2</v>
      </c>
      <c r="J154" s="1">
        <v>0</v>
      </c>
      <c r="K154" s="1">
        <v>0</v>
      </c>
      <c r="L154" s="1">
        <v>0</v>
      </c>
      <c r="M154" s="20">
        <f t="shared" si="66"/>
        <v>0</v>
      </c>
      <c r="N154" s="20">
        <f t="shared" si="67"/>
        <v>0</v>
      </c>
      <c r="O154" s="20">
        <f t="shared" si="68"/>
        <v>0</v>
      </c>
      <c r="P154" s="20">
        <f t="shared" si="69"/>
        <v>0</v>
      </c>
    </row>
    <row r="155" spans="2:16" x14ac:dyDescent="0.25">
      <c r="B155" s="1"/>
      <c r="C155" s="1"/>
      <c r="D155" s="1" t="s">
        <v>697</v>
      </c>
      <c r="E155" s="1">
        <v>0</v>
      </c>
      <c r="F155" s="10" t="s">
        <v>599</v>
      </c>
      <c r="G155" s="43">
        <f>SUM(H155:J155)</f>
        <v>3</v>
      </c>
      <c r="H155" s="1">
        <v>0</v>
      </c>
      <c r="I155" s="1">
        <v>0</v>
      </c>
      <c r="J155" s="1">
        <v>3</v>
      </c>
      <c r="K155" s="1">
        <v>0</v>
      </c>
      <c r="L155" s="1">
        <v>0</v>
      </c>
      <c r="M155" s="20">
        <f t="shared" si="66"/>
        <v>100</v>
      </c>
      <c r="N155" s="20">
        <f t="shared" si="67"/>
        <v>0</v>
      </c>
      <c r="O155" s="20">
        <f t="shared" si="68"/>
        <v>0</v>
      </c>
      <c r="P155" s="20">
        <f t="shared" si="69"/>
        <v>100</v>
      </c>
    </row>
    <row r="156" spans="2:16" ht="20.100000000000001" customHeight="1" x14ac:dyDescent="0.25">
      <c r="B156" s="1"/>
      <c r="C156" s="95" t="s">
        <v>698</v>
      </c>
      <c r="D156" s="107"/>
      <c r="E156" s="25"/>
      <c r="F156" s="10"/>
      <c r="G156" s="44">
        <f t="shared" ref="G156:L156" si="70">SUM(G151:G155)</f>
        <v>5</v>
      </c>
      <c r="H156" s="44">
        <f t="shared" si="70"/>
        <v>0</v>
      </c>
      <c r="I156" s="44">
        <f t="shared" si="70"/>
        <v>2</v>
      </c>
      <c r="J156" s="44">
        <f t="shared" si="70"/>
        <v>3</v>
      </c>
      <c r="K156" s="44">
        <f t="shared" si="70"/>
        <v>0</v>
      </c>
      <c r="L156" s="44">
        <f t="shared" si="70"/>
        <v>0</v>
      </c>
      <c r="M156" s="19">
        <f t="shared" si="66"/>
        <v>60</v>
      </c>
      <c r="N156" s="19">
        <f t="shared" si="67"/>
        <v>0</v>
      </c>
      <c r="O156" s="19">
        <f t="shared" si="68"/>
        <v>0</v>
      </c>
      <c r="P156" s="19">
        <f t="shared" si="69"/>
        <v>60</v>
      </c>
    </row>
    <row r="157" spans="2:16" ht="33" customHeight="1" x14ac:dyDescent="0.25">
      <c r="B157" s="87"/>
      <c r="C157" s="78" t="s">
        <v>699</v>
      </c>
      <c r="D157" s="78"/>
      <c r="E157" s="9" t="s">
        <v>688</v>
      </c>
      <c r="F157" s="35" t="s">
        <v>427</v>
      </c>
      <c r="G157" s="9" t="s">
        <v>506</v>
      </c>
      <c r="H157" s="9" t="s">
        <v>700</v>
      </c>
      <c r="I157" s="9" t="s">
        <v>701</v>
      </c>
      <c r="J157" s="9" t="s">
        <v>702</v>
      </c>
      <c r="K157" s="9"/>
      <c r="L157" s="9" t="s">
        <v>667</v>
      </c>
      <c r="M157" s="9" t="s">
        <v>702</v>
      </c>
      <c r="N157" s="9" t="s">
        <v>701</v>
      </c>
      <c r="O157" s="9" t="s">
        <v>667</v>
      </c>
      <c r="P157" s="9" t="s">
        <v>664</v>
      </c>
    </row>
    <row r="158" spans="2:16" x14ac:dyDescent="0.25">
      <c r="B158" s="87"/>
      <c r="C158" s="1"/>
      <c r="D158" s="1" t="s">
        <v>703</v>
      </c>
      <c r="E158" s="1">
        <v>0</v>
      </c>
      <c r="F158" s="10" t="s">
        <v>593</v>
      </c>
      <c r="G158" s="43">
        <f>SUM(H158:J158)</f>
        <v>3</v>
      </c>
      <c r="H158" s="1">
        <v>3</v>
      </c>
      <c r="I158" s="1">
        <v>0</v>
      </c>
      <c r="J158" s="1">
        <v>0</v>
      </c>
      <c r="K158" s="1"/>
      <c r="L158" s="1">
        <v>0</v>
      </c>
      <c r="M158" s="20">
        <f>IF(G158&gt;0,(J158/G158)*100,"(-)")</f>
        <v>0</v>
      </c>
      <c r="N158" s="20">
        <f>IF(G158&gt;0,(I158/G158)*100,"(-)")</f>
        <v>0</v>
      </c>
      <c r="O158" s="20">
        <f>IF(G158&gt;0,(L158/G158)*100,"(-)")</f>
        <v>0</v>
      </c>
      <c r="P158" s="20">
        <f>IF(G158&gt;0,((J158+I158)/G158)*100,"(-)")</f>
        <v>0</v>
      </c>
    </row>
    <row r="159" spans="2:16" x14ac:dyDescent="0.25">
      <c r="B159" s="87"/>
      <c r="C159" s="1"/>
      <c r="D159" s="1" t="s">
        <v>704</v>
      </c>
      <c r="E159" s="1">
        <v>0</v>
      </c>
      <c r="F159" s="10" t="s">
        <v>593</v>
      </c>
      <c r="G159" s="43">
        <f>SUM(H159:J159)</f>
        <v>0</v>
      </c>
      <c r="H159" s="1">
        <v>0</v>
      </c>
      <c r="I159" s="1">
        <v>0</v>
      </c>
      <c r="J159" s="1">
        <v>0</v>
      </c>
      <c r="K159" s="1"/>
      <c r="L159" s="1">
        <v>0</v>
      </c>
      <c r="M159" s="20" t="str">
        <f>IF(G159&gt;0,(J159/G159)*100,"(-)")</f>
        <v>(-)</v>
      </c>
      <c r="N159" s="20" t="str">
        <f>IF(G159&gt;0,(I159/G159)*100,"(-)")</f>
        <v>(-)</v>
      </c>
      <c r="O159" s="20" t="str">
        <f>IF(G159&gt;0,(L159/G159)*100,"(-)")</f>
        <v>(-)</v>
      </c>
      <c r="P159" s="20" t="str">
        <f>IF(G159&gt;0,((J159+I159)/G159)*100,"(-)")</f>
        <v>(-)</v>
      </c>
    </row>
    <row r="160" spans="2:16" x14ac:dyDescent="0.25">
      <c r="B160" s="87"/>
      <c r="C160" s="1"/>
      <c r="D160" s="1" t="s">
        <v>705</v>
      </c>
      <c r="E160" s="1">
        <v>0</v>
      </c>
      <c r="F160" s="10" t="s">
        <v>593</v>
      </c>
      <c r="G160" s="43">
        <f>SUM(H160:J160)</f>
        <v>0</v>
      </c>
      <c r="H160" s="1">
        <v>0</v>
      </c>
      <c r="I160" s="1">
        <v>0</v>
      </c>
      <c r="J160" s="1">
        <v>0</v>
      </c>
      <c r="K160" s="1"/>
      <c r="L160" s="1">
        <v>0</v>
      </c>
      <c r="M160" s="20" t="str">
        <f>IF(G160&gt;0,(J160/G160)*100,"(-)")</f>
        <v>(-)</v>
      </c>
      <c r="N160" s="20" t="str">
        <f>IF(G160&gt;0,(I160/G160)*100,"(-)")</f>
        <v>(-)</v>
      </c>
      <c r="O160" s="20" t="str">
        <f>IF(G160&gt;0,(L160/G160)*100,"(-)")</f>
        <v>(-)</v>
      </c>
      <c r="P160" s="20" t="str">
        <f>IF(G160&gt;0,((J160+I160)/G160)*100,"(-)")</f>
        <v>(-)</v>
      </c>
    </row>
    <row r="161" spans="2:16" ht="20.100000000000001" customHeight="1" x14ac:dyDescent="0.25">
      <c r="B161" s="87"/>
      <c r="C161" s="95" t="s">
        <v>706</v>
      </c>
      <c r="D161" s="107"/>
      <c r="E161" s="25"/>
      <c r="F161" s="10"/>
      <c r="G161" s="44">
        <f t="shared" ref="G161:L161" si="71">SUM(G158:G160)</f>
        <v>3</v>
      </c>
      <c r="H161" s="44">
        <f t="shared" si="71"/>
        <v>3</v>
      </c>
      <c r="I161" s="44">
        <f t="shared" si="71"/>
        <v>0</v>
      </c>
      <c r="J161" s="44">
        <f t="shared" si="71"/>
        <v>0</v>
      </c>
      <c r="K161" s="44">
        <f t="shared" si="71"/>
        <v>0</v>
      </c>
      <c r="L161" s="44">
        <f t="shared" si="71"/>
        <v>0</v>
      </c>
      <c r="M161" s="19">
        <f>IF(G161&gt;0,(J161/G161)*100,"(-)")</f>
        <v>0</v>
      </c>
      <c r="N161" s="19">
        <f>IF(G161&gt;0,(I161/G161)*100,"(-)")</f>
        <v>0</v>
      </c>
      <c r="O161" s="19">
        <f>IF(G161&gt;0,(L161/G161)*100,"(-)")</f>
        <v>0</v>
      </c>
      <c r="P161" s="19">
        <f>IF(G161&gt;0,((J161+I161)/G161)*100,"(-)")</f>
        <v>0</v>
      </c>
    </row>
    <row r="162" spans="2:16" x14ac:dyDescent="0.25">
      <c r="B162" s="24">
        <v>13</v>
      </c>
      <c r="C162" s="108" t="s">
        <v>487</v>
      </c>
      <c r="D162" s="87"/>
      <c r="E162" s="87"/>
      <c r="F162" s="96"/>
      <c r="G162" s="87"/>
      <c r="H162" s="87"/>
      <c r="I162" s="87"/>
      <c r="J162" s="87"/>
      <c r="K162" s="87"/>
      <c r="L162" s="87"/>
      <c r="M162" s="87"/>
      <c r="N162" s="87"/>
      <c r="O162" s="87"/>
      <c r="P162" s="87"/>
    </row>
    <row r="163" spans="2:16" ht="33" customHeight="1" x14ac:dyDescent="0.25">
      <c r="B163" s="1"/>
      <c r="C163" s="78" t="s">
        <v>687</v>
      </c>
      <c r="D163" s="78"/>
      <c r="E163" s="9" t="s">
        <v>688</v>
      </c>
      <c r="F163" s="35" t="s">
        <v>427</v>
      </c>
      <c r="G163" s="9" t="s">
        <v>506</v>
      </c>
      <c r="H163" s="9" t="s">
        <v>689</v>
      </c>
      <c r="I163" s="9" t="s">
        <v>690</v>
      </c>
      <c r="J163" s="9" t="s">
        <v>691</v>
      </c>
      <c r="K163" s="9" t="s">
        <v>692</v>
      </c>
      <c r="L163" s="9" t="s">
        <v>667</v>
      </c>
      <c r="M163" s="45" t="s">
        <v>691</v>
      </c>
      <c r="N163" s="45" t="s">
        <v>692</v>
      </c>
      <c r="O163" s="45" t="s">
        <v>667</v>
      </c>
      <c r="P163" s="45" t="s">
        <v>664</v>
      </c>
    </row>
    <row r="164" spans="2:16" x14ac:dyDescent="0.25">
      <c r="B164" s="1"/>
      <c r="C164" s="1"/>
      <c r="D164" s="1" t="s">
        <v>693</v>
      </c>
      <c r="E164" s="1">
        <v>0</v>
      </c>
      <c r="F164" s="10" t="s">
        <v>599</v>
      </c>
      <c r="G164" s="43">
        <f>SUM(H164:J164)</f>
        <v>0</v>
      </c>
      <c r="H164" s="1">
        <v>0</v>
      </c>
      <c r="I164" s="1">
        <v>0</v>
      </c>
      <c r="J164" s="1">
        <v>0</v>
      </c>
      <c r="K164" s="1">
        <v>0</v>
      </c>
      <c r="L164" s="1">
        <v>0</v>
      </c>
      <c r="M164" s="20" t="str">
        <f t="shared" ref="M164:M169" si="72">IF(G164&gt;0,(J164/G164)*100,"(-)")</f>
        <v>(-)</v>
      </c>
      <c r="N164" s="20" t="str">
        <f t="shared" ref="N164:N169" si="73">IF(G164&gt;0,(K164/G164)*100,"(-)")</f>
        <v>(-)</v>
      </c>
      <c r="O164" s="20" t="str">
        <f t="shared" ref="O164:O169" si="74">IF(G164&gt;0,(L164/G164)*100,"(-)")</f>
        <v>(-)</v>
      </c>
      <c r="P164" s="20" t="str">
        <f t="shared" ref="P164:P169" si="75">IF(G164&gt;0,((J164+K164)/G164)*100,"(-)")</f>
        <v>(-)</v>
      </c>
    </row>
    <row r="165" spans="2:16" x14ac:dyDescent="0.25">
      <c r="B165" s="1"/>
      <c r="C165" s="1"/>
      <c r="D165" s="1" t="s">
        <v>694</v>
      </c>
      <c r="E165" s="1">
        <v>0</v>
      </c>
      <c r="F165" s="10" t="s">
        <v>599</v>
      </c>
      <c r="G165" s="43">
        <f>SUM(H165:J165)</f>
        <v>0</v>
      </c>
      <c r="H165" s="1">
        <v>0</v>
      </c>
      <c r="I165" s="1">
        <v>0</v>
      </c>
      <c r="J165" s="1">
        <v>0</v>
      </c>
      <c r="K165" s="1">
        <v>0</v>
      </c>
      <c r="L165" s="1">
        <v>0</v>
      </c>
      <c r="M165" s="20" t="str">
        <f t="shared" si="72"/>
        <v>(-)</v>
      </c>
      <c r="N165" s="20" t="str">
        <f t="shared" si="73"/>
        <v>(-)</v>
      </c>
      <c r="O165" s="20" t="str">
        <f t="shared" si="74"/>
        <v>(-)</v>
      </c>
      <c r="P165" s="20" t="str">
        <f t="shared" si="75"/>
        <v>(-)</v>
      </c>
    </row>
    <row r="166" spans="2:16" x14ac:dyDescent="0.25">
      <c r="B166" s="1"/>
      <c r="C166" s="1"/>
      <c r="D166" s="1" t="s">
        <v>695</v>
      </c>
      <c r="E166" s="1">
        <v>0</v>
      </c>
      <c r="F166" s="10" t="s">
        <v>599</v>
      </c>
      <c r="G166" s="43">
        <f>SUM(H166:J166)</f>
        <v>0</v>
      </c>
      <c r="H166" s="1">
        <v>0</v>
      </c>
      <c r="I166" s="1">
        <v>0</v>
      </c>
      <c r="J166" s="1">
        <v>0</v>
      </c>
      <c r="K166" s="1">
        <v>0</v>
      </c>
      <c r="L166" s="1">
        <v>0</v>
      </c>
      <c r="M166" s="20" t="str">
        <f t="shared" si="72"/>
        <v>(-)</v>
      </c>
      <c r="N166" s="20" t="str">
        <f t="shared" si="73"/>
        <v>(-)</v>
      </c>
      <c r="O166" s="20" t="str">
        <f t="shared" si="74"/>
        <v>(-)</v>
      </c>
      <c r="P166" s="20" t="str">
        <f t="shared" si="75"/>
        <v>(-)</v>
      </c>
    </row>
    <row r="167" spans="2:16" x14ac:dyDescent="0.25">
      <c r="B167" s="1"/>
      <c r="C167" s="1"/>
      <c r="D167" s="1" t="s">
        <v>696</v>
      </c>
      <c r="E167" s="1">
        <v>0</v>
      </c>
      <c r="F167" s="10" t="s">
        <v>599</v>
      </c>
      <c r="G167" s="43">
        <f>SUM(H167:J167)</f>
        <v>2</v>
      </c>
      <c r="H167" s="1">
        <v>0</v>
      </c>
      <c r="I167" s="1">
        <v>2</v>
      </c>
      <c r="J167" s="1">
        <v>0</v>
      </c>
      <c r="K167" s="1">
        <v>0</v>
      </c>
      <c r="L167" s="1">
        <v>0</v>
      </c>
      <c r="M167" s="20">
        <f t="shared" si="72"/>
        <v>0</v>
      </c>
      <c r="N167" s="20">
        <f t="shared" si="73"/>
        <v>0</v>
      </c>
      <c r="O167" s="20">
        <f t="shared" si="74"/>
        <v>0</v>
      </c>
      <c r="P167" s="20">
        <f t="shared" si="75"/>
        <v>0</v>
      </c>
    </row>
    <row r="168" spans="2:16" x14ac:dyDescent="0.25">
      <c r="B168" s="1"/>
      <c r="C168" s="1"/>
      <c r="D168" s="1" t="s">
        <v>697</v>
      </c>
      <c r="E168" s="1">
        <v>0</v>
      </c>
      <c r="F168" s="10" t="s">
        <v>599</v>
      </c>
      <c r="G168" s="43">
        <f>SUM(H168:J168)</f>
        <v>3</v>
      </c>
      <c r="H168" s="1">
        <v>0</v>
      </c>
      <c r="I168" s="1">
        <v>0</v>
      </c>
      <c r="J168" s="1">
        <v>3</v>
      </c>
      <c r="K168" s="1">
        <v>0</v>
      </c>
      <c r="L168" s="1">
        <v>0</v>
      </c>
      <c r="M168" s="20">
        <f t="shared" si="72"/>
        <v>100</v>
      </c>
      <c r="N168" s="20">
        <f t="shared" si="73"/>
        <v>0</v>
      </c>
      <c r="O168" s="20">
        <f t="shared" si="74"/>
        <v>0</v>
      </c>
      <c r="P168" s="20">
        <f t="shared" si="75"/>
        <v>100</v>
      </c>
    </row>
    <row r="169" spans="2:16" ht="20.100000000000001" customHeight="1" x14ac:dyDescent="0.25">
      <c r="B169" s="1"/>
      <c r="C169" s="95" t="s">
        <v>698</v>
      </c>
      <c r="D169" s="107"/>
      <c r="E169" s="25"/>
      <c r="F169" s="10"/>
      <c r="G169" s="44">
        <f t="shared" ref="G169:L169" si="76">SUM(G164:G168)</f>
        <v>5</v>
      </c>
      <c r="H169" s="44">
        <f t="shared" si="76"/>
        <v>0</v>
      </c>
      <c r="I169" s="44">
        <f t="shared" si="76"/>
        <v>2</v>
      </c>
      <c r="J169" s="44">
        <f t="shared" si="76"/>
        <v>3</v>
      </c>
      <c r="K169" s="44">
        <f t="shared" si="76"/>
        <v>0</v>
      </c>
      <c r="L169" s="44">
        <f t="shared" si="76"/>
        <v>0</v>
      </c>
      <c r="M169" s="19">
        <f t="shared" si="72"/>
        <v>60</v>
      </c>
      <c r="N169" s="19">
        <f t="shared" si="73"/>
        <v>0</v>
      </c>
      <c r="O169" s="19">
        <f t="shared" si="74"/>
        <v>0</v>
      </c>
      <c r="P169" s="19">
        <f t="shared" si="75"/>
        <v>60</v>
      </c>
    </row>
    <row r="170" spans="2:16" ht="33" customHeight="1" x14ac:dyDescent="0.25">
      <c r="B170" s="87"/>
      <c r="C170" s="78" t="s">
        <v>699</v>
      </c>
      <c r="D170" s="78"/>
      <c r="E170" s="9" t="s">
        <v>688</v>
      </c>
      <c r="F170" s="35" t="s">
        <v>427</v>
      </c>
      <c r="G170" s="9" t="s">
        <v>506</v>
      </c>
      <c r="H170" s="9" t="s">
        <v>700</v>
      </c>
      <c r="I170" s="9" t="s">
        <v>701</v>
      </c>
      <c r="J170" s="9" t="s">
        <v>702</v>
      </c>
      <c r="K170" s="9"/>
      <c r="L170" s="9" t="s">
        <v>667</v>
      </c>
      <c r="M170" s="9" t="s">
        <v>702</v>
      </c>
      <c r="N170" s="9" t="s">
        <v>701</v>
      </c>
      <c r="O170" s="9" t="s">
        <v>667</v>
      </c>
      <c r="P170" s="9" t="s">
        <v>664</v>
      </c>
    </row>
    <row r="171" spans="2:16" x14ac:dyDescent="0.25">
      <c r="B171" s="87"/>
      <c r="C171" s="1"/>
      <c r="D171" s="1" t="s">
        <v>703</v>
      </c>
      <c r="E171" s="1">
        <v>0</v>
      </c>
      <c r="F171" s="10" t="s">
        <v>593</v>
      </c>
      <c r="G171" s="43">
        <f>SUM(H171:J171)</f>
        <v>5</v>
      </c>
      <c r="H171" s="1">
        <v>5</v>
      </c>
      <c r="I171" s="1">
        <v>0</v>
      </c>
      <c r="J171" s="1">
        <v>0</v>
      </c>
      <c r="K171" s="1"/>
      <c r="L171" s="1">
        <v>0</v>
      </c>
      <c r="M171" s="20">
        <f>IF(G171&gt;0,(J171/G171)*100,"(-)")</f>
        <v>0</v>
      </c>
      <c r="N171" s="20">
        <f>IF(G171&gt;0,(I171/G171)*100,"(-)")</f>
        <v>0</v>
      </c>
      <c r="O171" s="20">
        <f>IF(G171&gt;0,(L171/G171)*100,"(-)")</f>
        <v>0</v>
      </c>
      <c r="P171" s="20">
        <f>IF(G171&gt;0,((J171+I171)/G171)*100,"(-)")</f>
        <v>0</v>
      </c>
    </row>
    <row r="172" spans="2:16" x14ac:dyDescent="0.25">
      <c r="B172" s="87"/>
      <c r="C172" s="1"/>
      <c r="D172" s="1" t="s">
        <v>704</v>
      </c>
      <c r="E172" s="1">
        <v>0</v>
      </c>
      <c r="F172" s="10" t="s">
        <v>593</v>
      </c>
      <c r="G172" s="43">
        <f>SUM(H172:J172)</f>
        <v>0</v>
      </c>
      <c r="H172" s="1">
        <v>0</v>
      </c>
      <c r="I172" s="1">
        <v>0</v>
      </c>
      <c r="J172" s="1">
        <v>0</v>
      </c>
      <c r="K172" s="1"/>
      <c r="L172" s="1">
        <v>0</v>
      </c>
      <c r="M172" s="20" t="str">
        <f>IF(G172&gt;0,(J172/G172)*100,"(-)")</f>
        <v>(-)</v>
      </c>
      <c r="N172" s="20" t="str">
        <f>IF(G172&gt;0,(I172/G172)*100,"(-)")</f>
        <v>(-)</v>
      </c>
      <c r="O172" s="20" t="str">
        <f>IF(G172&gt;0,(L172/G172)*100,"(-)")</f>
        <v>(-)</v>
      </c>
      <c r="P172" s="20" t="str">
        <f>IF(G172&gt;0,((J172+I172)/G172)*100,"(-)")</f>
        <v>(-)</v>
      </c>
    </row>
    <row r="173" spans="2:16" x14ac:dyDescent="0.25">
      <c r="B173" s="87"/>
      <c r="C173" s="1"/>
      <c r="D173" s="1" t="s">
        <v>705</v>
      </c>
      <c r="E173" s="1">
        <v>0</v>
      </c>
      <c r="F173" s="10" t="s">
        <v>593</v>
      </c>
      <c r="G173" s="43">
        <f>SUM(H173:J173)</f>
        <v>0</v>
      </c>
      <c r="H173" s="1">
        <v>0</v>
      </c>
      <c r="I173" s="1">
        <v>0</v>
      </c>
      <c r="J173" s="1">
        <v>0</v>
      </c>
      <c r="K173" s="1"/>
      <c r="L173" s="1">
        <v>0</v>
      </c>
      <c r="M173" s="20" t="str">
        <f>IF(G173&gt;0,(J173/G173)*100,"(-)")</f>
        <v>(-)</v>
      </c>
      <c r="N173" s="20" t="str">
        <f>IF(G173&gt;0,(I173/G173)*100,"(-)")</f>
        <v>(-)</v>
      </c>
      <c r="O173" s="20" t="str">
        <f>IF(G173&gt;0,(L173/G173)*100,"(-)")</f>
        <v>(-)</v>
      </c>
      <c r="P173" s="20" t="str">
        <f>IF(G173&gt;0,((J173+I173)/G173)*100,"(-)")</f>
        <v>(-)</v>
      </c>
    </row>
    <row r="174" spans="2:16" ht="20.100000000000001" customHeight="1" x14ac:dyDescent="0.25">
      <c r="B174" s="87"/>
      <c r="C174" s="95" t="s">
        <v>706</v>
      </c>
      <c r="D174" s="107"/>
      <c r="E174" s="25"/>
      <c r="F174" s="10"/>
      <c r="G174" s="44">
        <f t="shared" ref="G174:L174" si="77">SUM(G171:G173)</f>
        <v>5</v>
      </c>
      <c r="H174" s="44">
        <f t="shared" si="77"/>
        <v>5</v>
      </c>
      <c r="I174" s="44">
        <f t="shared" si="77"/>
        <v>0</v>
      </c>
      <c r="J174" s="44">
        <f t="shared" si="77"/>
        <v>0</v>
      </c>
      <c r="K174" s="44">
        <f t="shared" si="77"/>
        <v>0</v>
      </c>
      <c r="L174" s="44">
        <f t="shared" si="77"/>
        <v>0</v>
      </c>
      <c r="M174" s="19">
        <f>IF(G174&gt;0,(J174/G174)*100,"(-)")</f>
        <v>0</v>
      </c>
      <c r="N174" s="19">
        <f>IF(G174&gt;0,(I174/G174)*100,"(-)")</f>
        <v>0</v>
      </c>
      <c r="O174" s="19">
        <f>IF(G174&gt;0,(L174/G174)*100,"(-)")</f>
        <v>0</v>
      </c>
      <c r="P174" s="19">
        <f>IF(G174&gt;0,((J174+I174)/G174)*100,"(-)")</f>
        <v>0</v>
      </c>
    </row>
    <row r="175" spans="2:16" x14ac:dyDescent="0.25">
      <c r="B175" s="24">
        <v>14</v>
      </c>
      <c r="C175" s="108" t="s">
        <v>488</v>
      </c>
      <c r="D175" s="87"/>
      <c r="E175" s="87"/>
      <c r="F175" s="96"/>
      <c r="G175" s="87"/>
      <c r="H175" s="87"/>
      <c r="I175" s="87"/>
      <c r="J175" s="87"/>
      <c r="K175" s="87"/>
      <c r="L175" s="87"/>
      <c r="M175" s="87"/>
      <c r="N175" s="87"/>
      <c r="O175" s="87"/>
      <c r="P175" s="87"/>
    </row>
    <row r="176" spans="2:16" ht="33" customHeight="1" x14ac:dyDescent="0.25">
      <c r="B176" s="1"/>
      <c r="C176" s="78" t="s">
        <v>687</v>
      </c>
      <c r="D176" s="78"/>
      <c r="E176" s="9" t="s">
        <v>688</v>
      </c>
      <c r="F176" s="35" t="s">
        <v>427</v>
      </c>
      <c r="G176" s="9" t="s">
        <v>506</v>
      </c>
      <c r="H176" s="9" t="s">
        <v>689</v>
      </c>
      <c r="I176" s="9" t="s">
        <v>690</v>
      </c>
      <c r="J176" s="9" t="s">
        <v>691</v>
      </c>
      <c r="K176" s="9" t="s">
        <v>692</v>
      </c>
      <c r="L176" s="9" t="s">
        <v>667</v>
      </c>
      <c r="M176" s="45" t="s">
        <v>691</v>
      </c>
      <c r="N176" s="45" t="s">
        <v>692</v>
      </c>
      <c r="O176" s="45" t="s">
        <v>667</v>
      </c>
      <c r="P176" s="45" t="s">
        <v>664</v>
      </c>
    </row>
    <row r="177" spans="2:16" x14ac:dyDescent="0.25">
      <c r="B177" s="1"/>
      <c r="C177" s="1"/>
      <c r="D177" s="1" t="s">
        <v>693</v>
      </c>
      <c r="E177" s="1">
        <v>0</v>
      </c>
      <c r="F177" s="10" t="s">
        <v>599</v>
      </c>
      <c r="G177" s="43">
        <f>SUM(H177:J177)</f>
        <v>0</v>
      </c>
      <c r="H177" s="1">
        <v>0</v>
      </c>
      <c r="I177" s="1">
        <v>0</v>
      </c>
      <c r="J177" s="1">
        <v>0</v>
      </c>
      <c r="K177" s="1">
        <v>0</v>
      </c>
      <c r="L177" s="1">
        <v>0</v>
      </c>
      <c r="M177" s="20" t="str">
        <f t="shared" ref="M177:M182" si="78">IF(G177&gt;0,(J177/G177)*100,"(-)")</f>
        <v>(-)</v>
      </c>
      <c r="N177" s="20" t="str">
        <f t="shared" ref="N177:N182" si="79">IF(G177&gt;0,(K177/G177)*100,"(-)")</f>
        <v>(-)</v>
      </c>
      <c r="O177" s="20" t="str">
        <f t="shared" ref="O177:O182" si="80">IF(G177&gt;0,(L177/G177)*100,"(-)")</f>
        <v>(-)</v>
      </c>
      <c r="P177" s="20" t="str">
        <f t="shared" ref="P177:P182" si="81">IF(G177&gt;0,((J177+K177)/G177)*100,"(-)")</f>
        <v>(-)</v>
      </c>
    </row>
    <row r="178" spans="2:16" x14ac:dyDescent="0.25">
      <c r="B178" s="1"/>
      <c r="C178" s="1"/>
      <c r="D178" s="1" t="s">
        <v>694</v>
      </c>
      <c r="E178" s="1">
        <v>0</v>
      </c>
      <c r="F178" s="10" t="s">
        <v>599</v>
      </c>
      <c r="G178" s="43">
        <f>SUM(H178:J178)</f>
        <v>0</v>
      </c>
      <c r="H178" s="1">
        <v>0</v>
      </c>
      <c r="I178" s="1">
        <v>0</v>
      </c>
      <c r="J178" s="1">
        <v>0</v>
      </c>
      <c r="K178" s="1">
        <v>0</v>
      </c>
      <c r="L178" s="1">
        <v>0</v>
      </c>
      <c r="M178" s="20" t="str">
        <f t="shared" si="78"/>
        <v>(-)</v>
      </c>
      <c r="N178" s="20" t="str">
        <f t="shared" si="79"/>
        <v>(-)</v>
      </c>
      <c r="O178" s="20" t="str">
        <f t="shared" si="80"/>
        <v>(-)</v>
      </c>
      <c r="P178" s="20" t="str">
        <f t="shared" si="81"/>
        <v>(-)</v>
      </c>
    </row>
    <row r="179" spans="2:16" x14ac:dyDescent="0.25">
      <c r="B179" s="1"/>
      <c r="C179" s="1"/>
      <c r="D179" s="1" t="s">
        <v>695</v>
      </c>
      <c r="E179" s="1">
        <v>0</v>
      </c>
      <c r="F179" s="10" t="s">
        <v>599</v>
      </c>
      <c r="G179" s="43">
        <f>SUM(H179:J179)</f>
        <v>0.8</v>
      </c>
      <c r="H179" s="1">
        <v>0.8</v>
      </c>
      <c r="I179" s="1">
        <v>0</v>
      </c>
      <c r="J179" s="1">
        <v>0</v>
      </c>
      <c r="K179" s="1">
        <v>0</v>
      </c>
      <c r="L179" s="1">
        <v>0</v>
      </c>
      <c r="M179" s="20">
        <f t="shared" si="78"/>
        <v>0</v>
      </c>
      <c r="N179" s="20">
        <f t="shared" si="79"/>
        <v>0</v>
      </c>
      <c r="O179" s="20">
        <f t="shared" si="80"/>
        <v>0</v>
      </c>
      <c r="P179" s="20">
        <f t="shared" si="81"/>
        <v>0</v>
      </c>
    </row>
    <row r="180" spans="2:16" x14ac:dyDescent="0.25">
      <c r="B180" s="1"/>
      <c r="C180" s="1"/>
      <c r="D180" s="1" t="s">
        <v>696</v>
      </c>
      <c r="E180" s="1">
        <v>0</v>
      </c>
      <c r="F180" s="10" t="s">
        <v>599</v>
      </c>
      <c r="G180" s="43">
        <f>SUM(H180:J180)</f>
        <v>1</v>
      </c>
      <c r="H180" s="1">
        <v>0</v>
      </c>
      <c r="I180" s="1">
        <v>1</v>
      </c>
      <c r="J180" s="1">
        <v>0</v>
      </c>
      <c r="K180" s="1">
        <v>0</v>
      </c>
      <c r="L180" s="1">
        <v>0</v>
      </c>
      <c r="M180" s="20">
        <f t="shared" si="78"/>
        <v>0</v>
      </c>
      <c r="N180" s="20">
        <f t="shared" si="79"/>
        <v>0</v>
      </c>
      <c r="O180" s="20">
        <f t="shared" si="80"/>
        <v>0</v>
      </c>
      <c r="P180" s="20">
        <f t="shared" si="81"/>
        <v>0</v>
      </c>
    </row>
    <row r="181" spans="2:16" x14ac:dyDescent="0.25">
      <c r="B181" s="1"/>
      <c r="C181" s="1"/>
      <c r="D181" s="1" t="s">
        <v>697</v>
      </c>
      <c r="E181" s="1">
        <v>0</v>
      </c>
      <c r="F181" s="10" t="s">
        <v>599</v>
      </c>
      <c r="G181" s="43">
        <f>SUM(H181:J181)</f>
        <v>2</v>
      </c>
      <c r="H181" s="1">
        <v>0</v>
      </c>
      <c r="I181" s="1">
        <v>0</v>
      </c>
      <c r="J181" s="1">
        <v>2</v>
      </c>
      <c r="K181" s="1">
        <v>0</v>
      </c>
      <c r="L181" s="1">
        <v>0</v>
      </c>
      <c r="M181" s="20">
        <f t="shared" si="78"/>
        <v>100</v>
      </c>
      <c r="N181" s="20">
        <f t="shared" si="79"/>
        <v>0</v>
      </c>
      <c r="O181" s="20">
        <f t="shared" si="80"/>
        <v>0</v>
      </c>
      <c r="P181" s="20">
        <f t="shared" si="81"/>
        <v>100</v>
      </c>
    </row>
    <row r="182" spans="2:16" ht="20.100000000000001" customHeight="1" x14ac:dyDescent="0.25">
      <c r="B182" s="1"/>
      <c r="C182" s="95" t="s">
        <v>698</v>
      </c>
      <c r="D182" s="107"/>
      <c r="E182" s="25"/>
      <c r="F182" s="10"/>
      <c r="G182" s="44">
        <f t="shared" ref="G182:L182" si="82">SUM(G177:G181)</f>
        <v>3.8</v>
      </c>
      <c r="H182" s="44">
        <f t="shared" si="82"/>
        <v>0.8</v>
      </c>
      <c r="I182" s="44">
        <f t="shared" si="82"/>
        <v>1</v>
      </c>
      <c r="J182" s="44">
        <f t="shared" si="82"/>
        <v>2</v>
      </c>
      <c r="K182" s="44">
        <f t="shared" si="82"/>
        <v>0</v>
      </c>
      <c r="L182" s="44">
        <f t="shared" si="82"/>
        <v>0</v>
      </c>
      <c r="M182" s="19">
        <f t="shared" si="78"/>
        <v>52.631578947367998</v>
      </c>
      <c r="N182" s="19">
        <f t="shared" si="79"/>
        <v>0</v>
      </c>
      <c r="O182" s="19">
        <f t="shared" si="80"/>
        <v>0</v>
      </c>
      <c r="P182" s="19">
        <f t="shared" si="81"/>
        <v>52.631578947367998</v>
      </c>
    </row>
    <row r="183" spans="2:16" ht="33" customHeight="1" x14ac:dyDescent="0.25">
      <c r="B183" s="87"/>
      <c r="C183" s="78" t="s">
        <v>699</v>
      </c>
      <c r="D183" s="78"/>
      <c r="E183" s="9" t="s">
        <v>688</v>
      </c>
      <c r="F183" s="35" t="s">
        <v>427</v>
      </c>
      <c r="G183" s="9" t="s">
        <v>506</v>
      </c>
      <c r="H183" s="9" t="s">
        <v>700</v>
      </c>
      <c r="I183" s="9" t="s">
        <v>701</v>
      </c>
      <c r="J183" s="9" t="s">
        <v>702</v>
      </c>
      <c r="K183" s="9"/>
      <c r="L183" s="9" t="s">
        <v>667</v>
      </c>
      <c r="M183" s="9" t="s">
        <v>702</v>
      </c>
      <c r="N183" s="9" t="s">
        <v>701</v>
      </c>
      <c r="O183" s="9" t="s">
        <v>667</v>
      </c>
      <c r="P183" s="9" t="s">
        <v>664</v>
      </c>
    </row>
    <row r="184" spans="2:16" x14ac:dyDescent="0.25">
      <c r="B184" s="87"/>
      <c r="C184" s="1"/>
      <c r="D184" s="1" t="s">
        <v>703</v>
      </c>
      <c r="E184" s="1">
        <v>0</v>
      </c>
      <c r="F184" s="10" t="s">
        <v>593</v>
      </c>
      <c r="G184" s="43">
        <f>SUM(H184:J184)</f>
        <v>3</v>
      </c>
      <c r="H184" s="1">
        <v>3</v>
      </c>
      <c r="I184" s="1">
        <v>0</v>
      </c>
      <c r="J184" s="1">
        <v>0</v>
      </c>
      <c r="K184" s="1"/>
      <c r="L184" s="1">
        <v>0</v>
      </c>
      <c r="M184" s="20">
        <f>IF(G184&gt;0,(J184/G184)*100,"(-)")</f>
        <v>0</v>
      </c>
      <c r="N184" s="20">
        <f>IF(G184&gt;0,(I184/G184)*100,"(-)")</f>
        <v>0</v>
      </c>
      <c r="O184" s="20">
        <f>IF(G184&gt;0,(L184/G184)*100,"(-)")</f>
        <v>0</v>
      </c>
      <c r="P184" s="20">
        <f>IF(G184&gt;0,((J184+I184)/G184)*100,"(-)")</f>
        <v>0</v>
      </c>
    </row>
    <row r="185" spans="2:16" x14ac:dyDescent="0.25">
      <c r="B185" s="87"/>
      <c r="C185" s="1"/>
      <c r="D185" s="1" t="s">
        <v>704</v>
      </c>
      <c r="E185" s="1">
        <v>0</v>
      </c>
      <c r="F185" s="10" t="s">
        <v>593</v>
      </c>
      <c r="G185" s="43">
        <f>SUM(H185:J185)</f>
        <v>1</v>
      </c>
      <c r="H185" s="1">
        <v>1</v>
      </c>
      <c r="I185" s="1">
        <v>0</v>
      </c>
      <c r="J185" s="1">
        <v>0</v>
      </c>
      <c r="K185" s="1"/>
      <c r="L185" s="1">
        <v>0</v>
      </c>
      <c r="M185" s="20">
        <f>IF(G185&gt;0,(J185/G185)*100,"(-)")</f>
        <v>0</v>
      </c>
      <c r="N185" s="20">
        <f>IF(G185&gt;0,(I185/G185)*100,"(-)")</f>
        <v>0</v>
      </c>
      <c r="O185" s="20">
        <f>IF(G185&gt;0,(L185/G185)*100,"(-)")</f>
        <v>0</v>
      </c>
      <c r="P185" s="20">
        <f>IF(G185&gt;0,((J185+I185)/G185)*100,"(-)")</f>
        <v>0</v>
      </c>
    </row>
    <row r="186" spans="2:16" x14ac:dyDescent="0.25">
      <c r="B186" s="87"/>
      <c r="C186" s="1"/>
      <c r="D186" s="1" t="s">
        <v>705</v>
      </c>
      <c r="E186" s="1">
        <v>0</v>
      </c>
      <c r="F186" s="10" t="s">
        <v>593</v>
      </c>
      <c r="G186" s="43">
        <f>SUM(H186:J186)</f>
        <v>0</v>
      </c>
      <c r="H186" s="1">
        <v>0</v>
      </c>
      <c r="I186" s="1">
        <v>0</v>
      </c>
      <c r="J186" s="1">
        <v>0</v>
      </c>
      <c r="K186" s="1"/>
      <c r="L186" s="1">
        <v>0</v>
      </c>
      <c r="M186" s="20" t="str">
        <f>IF(G186&gt;0,(J186/G186)*100,"(-)")</f>
        <v>(-)</v>
      </c>
      <c r="N186" s="20" t="str">
        <f>IF(G186&gt;0,(I186/G186)*100,"(-)")</f>
        <v>(-)</v>
      </c>
      <c r="O186" s="20" t="str">
        <f>IF(G186&gt;0,(L186/G186)*100,"(-)")</f>
        <v>(-)</v>
      </c>
      <c r="P186" s="20" t="str">
        <f>IF(G186&gt;0,((J186+I186)/G186)*100,"(-)")</f>
        <v>(-)</v>
      </c>
    </row>
    <row r="187" spans="2:16" ht="20.100000000000001" customHeight="1" x14ac:dyDescent="0.25">
      <c r="B187" s="87"/>
      <c r="C187" s="95" t="s">
        <v>706</v>
      </c>
      <c r="D187" s="107"/>
      <c r="E187" s="25"/>
      <c r="F187" s="10"/>
      <c r="G187" s="44">
        <f t="shared" ref="G187:L187" si="83">SUM(G184:G186)</f>
        <v>4</v>
      </c>
      <c r="H187" s="44">
        <f t="shared" si="83"/>
        <v>4</v>
      </c>
      <c r="I187" s="44">
        <f t="shared" si="83"/>
        <v>0</v>
      </c>
      <c r="J187" s="44">
        <f t="shared" si="83"/>
        <v>0</v>
      </c>
      <c r="K187" s="44">
        <f t="shared" si="83"/>
        <v>0</v>
      </c>
      <c r="L187" s="44">
        <f t="shared" si="83"/>
        <v>0</v>
      </c>
      <c r="M187" s="19">
        <f>IF(G187&gt;0,(J187/G187)*100,"(-)")</f>
        <v>0</v>
      </c>
      <c r="N187" s="19">
        <f>IF(G187&gt;0,(I187/G187)*100,"(-)")</f>
        <v>0</v>
      </c>
      <c r="O187" s="19">
        <f>IF(G187&gt;0,(L187/G187)*100,"(-)")</f>
        <v>0</v>
      </c>
      <c r="P187" s="19">
        <f>IF(G187&gt;0,((J187+I187)/G187)*100,"(-)")</f>
        <v>0</v>
      </c>
    </row>
    <row r="188" spans="2:16" x14ac:dyDescent="0.25">
      <c r="B188" s="24">
        <v>15</v>
      </c>
      <c r="C188" s="108" t="s">
        <v>489</v>
      </c>
      <c r="D188" s="87"/>
      <c r="E188" s="87"/>
      <c r="F188" s="96"/>
      <c r="G188" s="87"/>
      <c r="H188" s="87"/>
      <c r="I188" s="87"/>
      <c r="J188" s="87"/>
      <c r="K188" s="87"/>
      <c r="L188" s="87"/>
      <c r="M188" s="87"/>
      <c r="N188" s="87"/>
      <c r="O188" s="87"/>
      <c r="P188" s="87"/>
    </row>
    <row r="189" spans="2:16" ht="33" customHeight="1" x14ac:dyDescent="0.25">
      <c r="B189" s="1"/>
      <c r="C189" s="78" t="s">
        <v>687</v>
      </c>
      <c r="D189" s="78"/>
      <c r="E189" s="9" t="s">
        <v>688</v>
      </c>
      <c r="F189" s="35" t="s">
        <v>427</v>
      </c>
      <c r="G189" s="9" t="s">
        <v>506</v>
      </c>
      <c r="H189" s="9" t="s">
        <v>689</v>
      </c>
      <c r="I189" s="9" t="s">
        <v>690</v>
      </c>
      <c r="J189" s="9" t="s">
        <v>691</v>
      </c>
      <c r="K189" s="9" t="s">
        <v>692</v>
      </c>
      <c r="L189" s="9" t="s">
        <v>667</v>
      </c>
      <c r="M189" s="45" t="s">
        <v>691</v>
      </c>
      <c r="N189" s="45" t="s">
        <v>692</v>
      </c>
      <c r="O189" s="45" t="s">
        <v>667</v>
      </c>
      <c r="P189" s="45" t="s">
        <v>664</v>
      </c>
    </row>
    <row r="190" spans="2:16" x14ac:dyDescent="0.25">
      <c r="B190" s="1"/>
      <c r="C190" s="1"/>
      <c r="D190" s="1" t="s">
        <v>693</v>
      </c>
      <c r="E190" s="1">
        <v>0</v>
      </c>
      <c r="F190" s="10" t="s">
        <v>599</v>
      </c>
      <c r="G190" s="43">
        <f>SUM(H190:J190)</f>
        <v>0</v>
      </c>
      <c r="H190" s="1">
        <v>0</v>
      </c>
      <c r="I190" s="1">
        <v>0</v>
      </c>
      <c r="J190" s="1">
        <v>0</v>
      </c>
      <c r="K190" s="1">
        <v>0</v>
      </c>
      <c r="L190" s="1">
        <v>0</v>
      </c>
      <c r="M190" s="20" t="str">
        <f t="shared" ref="M190:M195" si="84">IF(G190&gt;0,(J190/G190)*100,"(-)")</f>
        <v>(-)</v>
      </c>
      <c r="N190" s="20" t="str">
        <f t="shared" ref="N190:N195" si="85">IF(G190&gt;0,(K190/G190)*100,"(-)")</f>
        <v>(-)</v>
      </c>
      <c r="O190" s="20" t="str">
        <f t="shared" ref="O190:O195" si="86">IF(G190&gt;0,(L190/G190)*100,"(-)")</f>
        <v>(-)</v>
      </c>
      <c r="P190" s="20" t="str">
        <f t="shared" ref="P190:P195" si="87">IF(G190&gt;0,((J190+K190)/G190)*100,"(-)")</f>
        <v>(-)</v>
      </c>
    </row>
    <row r="191" spans="2:16" x14ac:dyDescent="0.25">
      <c r="B191" s="1"/>
      <c r="C191" s="1"/>
      <c r="D191" s="1" t="s">
        <v>694</v>
      </c>
      <c r="E191" s="1">
        <v>0</v>
      </c>
      <c r="F191" s="10" t="s">
        <v>599</v>
      </c>
      <c r="G191" s="43">
        <f>SUM(H191:J191)</f>
        <v>0</v>
      </c>
      <c r="H191" s="1">
        <v>0</v>
      </c>
      <c r="I191" s="1">
        <v>0</v>
      </c>
      <c r="J191" s="1">
        <v>0</v>
      </c>
      <c r="K191" s="1">
        <v>0</v>
      </c>
      <c r="L191" s="1">
        <v>0</v>
      </c>
      <c r="M191" s="20" t="str">
        <f t="shared" si="84"/>
        <v>(-)</v>
      </c>
      <c r="N191" s="20" t="str">
        <f t="shared" si="85"/>
        <v>(-)</v>
      </c>
      <c r="O191" s="20" t="str">
        <f t="shared" si="86"/>
        <v>(-)</v>
      </c>
      <c r="P191" s="20" t="str">
        <f t="shared" si="87"/>
        <v>(-)</v>
      </c>
    </row>
    <row r="192" spans="2:16" x14ac:dyDescent="0.25">
      <c r="B192" s="1"/>
      <c r="C192" s="1"/>
      <c r="D192" s="1" t="s">
        <v>695</v>
      </c>
      <c r="E192" s="1">
        <v>0</v>
      </c>
      <c r="F192" s="10" t="s">
        <v>599</v>
      </c>
      <c r="G192" s="43">
        <f>SUM(H192:J192)</f>
        <v>0.5</v>
      </c>
      <c r="H192" s="1">
        <v>0.5</v>
      </c>
      <c r="I192" s="1">
        <v>0</v>
      </c>
      <c r="J192" s="1">
        <v>0</v>
      </c>
      <c r="K192" s="1">
        <v>0</v>
      </c>
      <c r="L192" s="1">
        <v>0</v>
      </c>
      <c r="M192" s="20">
        <f t="shared" si="84"/>
        <v>0</v>
      </c>
      <c r="N192" s="20">
        <f t="shared" si="85"/>
        <v>0</v>
      </c>
      <c r="O192" s="20">
        <f t="shared" si="86"/>
        <v>0</v>
      </c>
      <c r="P192" s="20">
        <f t="shared" si="87"/>
        <v>0</v>
      </c>
    </row>
    <row r="193" spans="2:16" x14ac:dyDescent="0.25">
      <c r="B193" s="1"/>
      <c r="C193" s="1"/>
      <c r="D193" s="1" t="s">
        <v>696</v>
      </c>
      <c r="E193" s="1">
        <v>0</v>
      </c>
      <c r="F193" s="10" t="s">
        <v>599</v>
      </c>
      <c r="G193" s="43">
        <f>SUM(H193:J193)</f>
        <v>1.5</v>
      </c>
      <c r="H193" s="1">
        <v>0</v>
      </c>
      <c r="I193" s="1">
        <v>1.5</v>
      </c>
      <c r="J193" s="1">
        <v>0</v>
      </c>
      <c r="K193" s="1">
        <v>0</v>
      </c>
      <c r="L193" s="1">
        <v>0</v>
      </c>
      <c r="M193" s="20">
        <f t="shared" si="84"/>
        <v>0</v>
      </c>
      <c r="N193" s="20">
        <f t="shared" si="85"/>
        <v>0</v>
      </c>
      <c r="O193" s="20">
        <f t="shared" si="86"/>
        <v>0</v>
      </c>
      <c r="P193" s="20">
        <f t="shared" si="87"/>
        <v>0</v>
      </c>
    </row>
    <row r="194" spans="2:16" x14ac:dyDescent="0.25">
      <c r="B194" s="1"/>
      <c r="C194" s="1"/>
      <c r="D194" s="1" t="s">
        <v>697</v>
      </c>
      <c r="E194" s="1">
        <v>0</v>
      </c>
      <c r="F194" s="10" t="s">
        <v>599</v>
      </c>
      <c r="G194" s="43">
        <f>SUM(H194:J194)</f>
        <v>0</v>
      </c>
      <c r="H194" s="1">
        <v>0</v>
      </c>
      <c r="I194" s="1">
        <v>0</v>
      </c>
      <c r="J194" s="1">
        <v>0</v>
      </c>
      <c r="K194" s="1">
        <v>0</v>
      </c>
      <c r="L194" s="1">
        <v>0</v>
      </c>
      <c r="M194" s="20" t="str">
        <f t="shared" si="84"/>
        <v>(-)</v>
      </c>
      <c r="N194" s="20" t="str">
        <f t="shared" si="85"/>
        <v>(-)</v>
      </c>
      <c r="O194" s="20" t="str">
        <f t="shared" si="86"/>
        <v>(-)</v>
      </c>
      <c r="P194" s="20" t="str">
        <f t="shared" si="87"/>
        <v>(-)</v>
      </c>
    </row>
    <row r="195" spans="2:16" ht="20.100000000000001" customHeight="1" x14ac:dyDescent="0.25">
      <c r="B195" s="1"/>
      <c r="C195" s="95" t="s">
        <v>698</v>
      </c>
      <c r="D195" s="107"/>
      <c r="E195" s="25"/>
      <c r="F195" s="10"/>
      <c r="G195" s="44">
        <f t="shared" ref="G195:L195" si="88">SUM(G190:G194)</f>
        <v>2</v>
      </c>
      <c r="H195" s="44">
        <f t="shared" si="88"/>
        <v>0.5</v>
      </c>
      <c r="I195" s="44">
        <f t="shared" si="88"/>
        <v>1.5</v>
      </c>
      <c r="J195" s="44">
        <f t="shared" si="88"/>
        <v>0</v>
      </c>
      <c r="K195" s="44">
        <f t="shared" si="88"/>
        <v>0</v>
      </c>
      <c r="L195" s="44">
        <f t="shared" si="88"/>
        <v>0</v>
      </c>
      <c r="M195" s="19">
        <f t="shared" si="84"/>
        <v>0</v>
      </c>
      <c r="N195" s="19">
        <f t="shared" si="85"/>
        <v>0</v>
      </c>
      <c r="O195" s="19">
        <f t="shared" si="86"/>
        <v>0</v>
      </c>
      <c r="P195" s="19">
        <f t="shared" si="87"/>
        <v>0</v>
      </c>
    </row>
    <row r="196" spans="2:16" ht="33" customHeight="1" x14ac:dyDescent="0.25">
      <c r="B196" s="87"/>
      <c r="C196" s="78" t="s">
        <v>699</v>
      </c>
      <c r="D196" s="78"/>
      <c r="E196" s="9" t="s">
        <v>688</v>
      </c>
      <c r="F196" s="35" t="s">
        <v>427</v>
      </c>
      <c r="G196" s="9" t="s">
        <v>506</v>
      </c>
      <c r="H196" s="9" t="s">
        <v>700</v>
      </c>
      <c r="I196" s="9" t="s">
        <v>701</v>
      </c>
      <c r="J196" s="9" t="s">
        <v>702</v>
      </c>
      <c r="K196" s="9"/>
      <c r="L196" s="9" t="s">
        <v>667</v>
      </c>
      <c r="M196" s="9" t="s">
        <v>702</v>
      </c>
      <c r="N196" s="9" t="s">
        <v>701</v>
      </c>
      <c r="O196" s="9" t="s">
        <v>667</v>
      </c>
      <c r="P196" s="9" t="s">
        <v>664</v>
      </c>
    </row>
    <row r="197" spans="2:16" x14ac:dyDescent="0.25">
      <c r="B197" s="87"/>
      <c r="C197" s="1"/>
      <c r="D197" s="1" t="s">
        <v>703</v>
      </c>
      <c r="E197" s="1">
        <v>0</v>
      </c>
      <c r="F197" s="10" t="s">
        <v>593</v>
      </c>
      <c r="G197" s="43">
        <f>SUM(H197:J197)</f>
        <v>2</v>
      </c>
      <c r="H197" s="1">
        <v>2</v>
      </c>
      <c r="I197" s="1">
        <v>0</v>
      </c>
      <c r="J197" s="1">
        <v>0</v>
      </c>
      <c r="K197" s="1"/>
      <c r="L197" s="1">
        <v>0</v>
      </c>
      <c r="M197" s="20">
        <f>IF(G197&gt;0,(J197/G197)*100,"(-)")</f>
        <v>0</v>
      </c>
      <c r="N197" s="20">
        <f>IF(G197&gt;0,(I197/G197)*100,"(-)")</f>
        <v>0</v>
      </c>
      <c r="O197" s="20">
        <f>IF(G197&gt;0,(L197/G197)*100,"(-)")</f>
        <v>0</v>
      </c>
      <c r="P197" s="20">
        <f>IF(G197&gt;0,((J197+I197)/G197)*100,"(-)")</f>
        <v>0</v>
      </c>
    </row>
    <row r="198" spans="2:16" x14ac:dyDescent="0.25">
      <c r="B198" s="87"/>
      <c r="C198" s="1"/>
      <c r="D198" s="1" t="s">
        <v>704</v>
      </c>
      <c r="E198" s="1">
        <v>0</v>
      </c>
      <c r="F198" s="10" t="s">
        <v>593</v>
      </c>
      <c r="G198" s="43">
        <f>SUM(H198:J198)</f>
        <v>0</v>
      </c>
      <c r="H198" s="1">
        <v>0</v>
      </c>
      <c r="I198" s="1">
        <v>0</v>
      </c>
      <c r="J198" s="1">
        <v>0</v>
      </c>
      <c r="K198" s="1"/>
      <c r="L198" s="1">
        <v>0</v>
      </c>
      <c r="M198" s="20" t="str">
        <f>IF(G198&gt;0,(J198/G198)*100,"(-)")</f>
        <v>(-)</v>
      </c>
      <c r="N198" s="20" t="str">
        <f>IF(G198&gt;0,(I198/G198)*100,"(-)")</f>
        <v>(-)</v>
      </c>
      <c r="O198" s="20" t="str">
        <f>IF(G198&gt;0,(L198/G198)*100,"(-)")</f>
        <v>(-)</v>
      </c>
      <c r="P198" s="20" t="str">
        <f>IF(G198&gt;0,((J198+I198)/G198)*100,"(-)")</f>
        <v>(-)</v>
      </c>
    </row>
    <row r="199" spans="2:16" x14ac:dyDescent="0.25">
      <c r="B199" s="87"/>
      <c r="C199" s="1"/>
      <c r="D199" s="1" t="s">
        <v>705</v>
      </c>
      <c r="E199" s="1">
        <v>0</v>
      </c>
      <c r="F199" s="10" t="s">
        <v>593</v>
      </c>
      <c r="G199" s="43">
        <f>SUM(H199:J199)</f>
        <v>0</v>
      </c>
      <c r="H199" s="1">
        <v>0</v>
      </c>
      <c r="I199" s="1">
        <v>0</v>
      </c>
      <c r="J199" s="1">
        <v>0</v>
      </c>
      <c r="K199" s="1"/>
      <c r="L199" s="1">
        <v>0</v>
      </c>
      <c r="M199" s="20" t="str">
        <f>IF(G199&gt;0,(J199/G199)*100,"(-)")</f>
        <v>(-)</v>
      </c>
      <c r="N199" s="20" t="str">
        <f>IF(G199&gt;0,(I199/G199)*100,"(-)")</f>
        <v>(-)</v>
      </c>
      <c r="O199" s="20" t="str">
        <f>IF(G199&gt;0,(L199/G199)*100,"(-)")</f>
        <v>(-)</v>
      </c>
      <c r="P199" s="20" t="str">
        <f>IF(G199&gt;0,((J199+I199)/G199)*100,"(-)")</f>
        <v>(-)</v>
      </c>
    </row>
    <row r="200" spans="2:16" ht="20.100000000000001" customHeight="1" x14ac:dyDescent="0.25">
      <c r="B200" s="87"/>
      <c r="C200" s="95" t="s">
        <v>706</v>
      </c>
      <c r="D200" s="107"/>
      <c r="E200" s="25"/>
      <c r="F200" s="10"/>
      <c r="G200" s="44">
        <f t="shared" ref="G200:L200" si="89">SUM(G197:G199)</f>
        <v>2</v>
      </c>
      <c r="H200" s="44">
        <f t="shared" si="89"/>
        <v>2</v>
      </c>
      <c r="I200" s="44">
        <f t="shared" si="89"/>
        <v>0</v>
      </c>
      <c r="J200" s="44">
        <f t="shared" si="89"/>
        <v>0</v>
      </c>
      <c r="K200" s="44">
        <f t="shared" si="89"/>
        <v>0</v>
      </c>
      <c r="L200" s="44">
        <f t="shared" si="89"/>
        <v>0</v>
      </c>
      <c r="M200" s="19">
        <f>IF(G200&gt;0,(J200/G200)*100,"(-)")</f>
        <v>0</v>
      </c>
      <c r="N200" s="19">
        <f>IF(G200&gt;0,(I200/G200)*100,"(-)")</f>
        <v>0</v>
      </c>
      <c r="O200" s="19">
        <f>IF(G200&gt;0,(L200/G200)*100,"(-)")</f>
        <v>0</v>
      </c>
      <c r="P200" s="19">
        <f>IF(G200&gt;0,((J200+I200)/G200)*100,"(-)")</f>
        <v>0</v>
      </c>
    </row>
    <row r="201" spans="2:16" x14ac:dyDescent="0.25">
      <c r="B201" s="24">
        <v>16</v>
      </c>
      <c r="C201" s="108" t="s">
        <v>490</v>
      </c>
      <c r="D201" s="87"/>
      <c r="E201" s="87"/>
      <c r="F201" s="96"/>
      <c r="G201" s="87"/>
      <c r="H201" s="87"/>
      <c r="I201" s="87"/>
      <c r="J201" s="87"/>
      <c r="K201" s="87"/>
      <c r="L201" s="87"/>
      <c r="M201" s="87"/>
      <c r="N201" s="87"/>
      <c r="O201" s="87"/>
      <c r="P201" s="87"/>
    </row>
    <row r="202" spans="2:16" ht="33" customHeight="1" x14ac:dyDescent="0.25">
      <c r="B202" s="1"/>
      <c r="C202" s="78" t="s">
        <v>687</v>
      </c>
      <c r="D202" s="78"/>
      <c r="E202" s="9" t="s">
        <v>688</v>
      </c>
      <c r="F202" s="35" t="s">
        <v>427</v>
      </c>
      <c r="G202" s="9" t="s">
        <v>506</v>
      </c>
      <c r="H202" s="9" t="s">
        <v>689</v>
      </c>
      <c r="I202" s="9" t="s">
        <v>690</v>
      </c>
      <c r="J202" s="9" t="s">
        <v>691</v>
      </c>
      <c r="K202" s="9" t="s">
        <v>692</v>
      </c>
      <c r="L202" s="9" t="s">
        <v>667</v>
      </c>
      <c r="M202" s="45" t="s">
        <v>691</v>
      </c>
      <c r="N202" s="45" t="s">
        <v>692</v>
      </c>
      <c r="O202" s="45" t="s">
        <v>667</v>
      </c>
      <c r="P202" s="45" t="s">
        <v>664</v>
      </c>
    </row>
    <row r="203" spans="2:16" x14ac:dyDescent="0.25">
      <c r="B203" s="1"/>
      <c r="C203" s="1"/>
      <c r="D203" s="1" t="s">
        <v>693</v>
      </c>
      <c r="E203" s="1">
        <v>0</v>
      </c>
      <c r="F203" s="10" t="s">
        <v>599</v>
      </c>
      <c r="G203" s="43">
        <f>SUM(H203:J203)</f>
        <v>0</v>
      </c>
      <c r="H203" s="1">
        <v>0</v>
      </c>
      <c r="I203" s="1">
        <v>0</v>
      </c>
      <c r="J203" s="1">
        <v>0</v>
      </c>
      <c r="K203" s="1">
        <v>0</v>
      </c>
      <c r="L203" s="1">
        <v>0</v>
      </c>
      <c r="M203" s="20" t="str">
        <f t="shared" ref="M203:M208" si="90">IF(G203&gt;0,(J203/G203)*100,"(-)")</f>
        <v>(-)</v>
      </c>
      <c r="N203" s="20" t="str">
        <f t="shared" ref="N203:N208" si="91">IF(G203&gt;0,(K203/G203)*100,"(-)")</f>
        <v>(-)</v>
      </c>
      <c r="O203" s="20" t="str">
        <f t="shared" ref="O203:O208" si="92">IF(G203&gt;0,(L203/G203)*100,"(-)")</f>
        <v>(-)</v>
      </c>
      <c r="P203" s="20" t="str">
        <f t="shared" ref="P203:P208" si="93">IF(G203&gt;0,((J203+K203)/G203)*100,"(-)")</f>
        <v>(-)</v>
      </c>
    </row>
    <row r="204" spans="2:16" x14ac:dyDescent="0.25">
      <c r="B204" s="1"/>
      <c r="C204" s="1"/>
      <c r="D204" s="1" t="s">
        <v>694</v>
      </c>
      <c r="E204" s="1">
        <v>0</v>
      </c>
      <c r="F204" s="10" t="s">
        <v>599</v>
      </c>
      <c r="G204" s="43">
        <f>SUM(H204:J204)</f>
        <v>0</v>
      </c>
      <c r="H204" s="1">
        <v>0</v>
      </c>
      <c r="I204" s="1">
        <v>0</v>
      </c>
      <c r="J204" s="1">
        <v>0</v>
      </c>
      <c r="K204" s="1">
        <v>0</v>
      </c>
      <c r="L204" s="1">
        <v>0</v>
      </c>
      <c r="M204" s="20" t="str">
        <f t="shared" si="90"/>
        <v>(-)</v>
      </c>
      <c r="N204" s="20" t="str">
        <f t="shared" si="91"/>
        <v>(-)</v>
      </c>
      <c r="O204" s="20" t="str">
        <f t="shared" si="92"/>
        <v>(-)</v>
      </c>
      <c r="P204" s="20" t="str">
        <f t="shared" si="93"/>
        <v>(-)</v>
      </c>
    </row>
    <row r="205" spans="2:16" x14ac:dyDescent="0.25">
      <c r="B205" s="1"/>
      <c r="C205" s="1"/>
      <c r="D205" s="1" t="s">
        <v>695</v>
      </c>
      <c r="E205" s="1">
        <v>0</v>
      </c>
      <c r="F205" s="10" t="s">
        <v>599</v>
      </c>
      <c r="G205" s="43">
        <f>SUM(H205:J205)</f>
        <v>0</v>
      </c>
      <c r="H205" s="1">
        <v>0</v>
      </c>
      <c r="I205" s="1">
        <v>0</v>
      </c>
      <c r="J205" s="1">
        <v>0</v>
      </c>
      <c r="K205" s="1">
        <v>0</v>
      </c>
      <c r="L205" s="1">
        <v>0</v>
      </c>
      <c r="M205" s="20" t="str">
        <f t="shared" si="90"/>
        <v>(-)</v>
      </c>
      <c r="N205" s="20" t="str">
        <f t="shared" si="91"/>
        <v>(-)</v>
      </c>
      <c r="O205" s="20" t="str">
        <f t="shared" si="92"/>
        <v>(-)</v>
      </c>
      <c r="P205" s="20" t="str">
        <f t="shared" si="93"/>
        <v>(-)</v>
      </c>
    </row>
    <row r="206" spans="2:16" x14ac:dyDescent="0.25">
      <c r="B206" s="1"/>
      <c r="C206" s="1"/>
      <c r="D206" s="1" t="s">
        <v>696</v>
      </c>
      <c r="E206" s="1">
        <v>0</v>
      </c>
      <c r="F206" s="10" t="s">
        <v>599</v>
      </c>
      <c r="G206" s="43">
        <f>SUM(H206:J206)</f>
        <v>1.9</v>
      </c>
      <c r="H206" s="1">
        <v>0</v>
      </c>
      <c r="I206" s="1">
        <v>1.9</v>
      </c>
      <c r="J206" s="1">
        <v>0</v>
      </c>
      <c r="K206" s="1">
        <v>0</v>
      </c>
      <c r="L206" s="1">
        <v>0</v>
      </c>
      <c r="M206" s="20">
        <f t="shared" si="90"/>
        <v>0</v>
      </c>
      <c r="N206" s="20">
        <f t="shared" si="91"/>
        <v>0</v>
      </c>
      <c r="O206" s="20">
        <f t="shared" si="92"/>
        <v>0</v>
      </c>
      <c r="P206" s="20">
        <f t="shared" si="93"/>
        <v>0</v>
      </c>
    </row>
    <row r="207" spans="2:16" x14ac:dyDescent="0.25">
      <c r="B207" s="1"/>
      <c r="C207" s="1"/>
      <c r="D207" s="1" t="s">
        <v>697</v>
      </c>
      <c r="E207" s="1">
        <v>0</v>
      </c>
      <c r="F207" s="10" t="s">
        <v>599</v>
      </c>
      <c r="G207" s="43">
        <f>SUM(H207:J207)</f>
        <v>1.4</v>
      </c>
      <c r="H207" s="1">
        <v>0</v>
      </c>
      <c r="I207" s="1">
        <v>0</v>
      </c>
      <c r="J207" s="1">
        <v>1.4</v>
      </c>
      <c r="K207" s="1">
        <v>0</v>
      </c>
      <c r="L207" s="1">
        <v>0</v>
      </c>
      <c r="M207" s="20">
        <f t="shared" si="90"/>
        <v>100</v>
      </c>
      <c r="N207" s="20">
        <f t="shared" si="91"/>
        <v>0</v>
      </c>
      <c r="O207" s="20">
        <f t="shared" si="92"/>
        <v>0</v>
      </c>
      <c r="P207" s="20">
        <f t="shared" si="93"/>
        <v>100</v>
      </c>
    </row>
    <row r="208" spans="2:16" ht="20.100000000000001" customHeight="1" x14ac:dyDescent="0.25">
      <c r="B208" s="1"/>
      <c r="C208" s="95" t="s">
        <v>698</v>
      </c>
      <c r="D208" s="107"/>
      <c r="E208" s="25"/>
      <c r="F208" s="10"/>
      <c r="G208" s="44">
        <f t="shared" ref="G208:L208" si="94">SUM(G203:G207)</f>
        <v>3.3</v>
      </c>
      <c r="H208" s="44">
        <f t="shared" si="94"/>
        <v>0</v>
      </c>
      <c r="I208" s="44">
        <f t="shared" si="94"/>
        <v>1.9</v>
      </c>
      <c r="J208" s="44">
        <f t="shared" si="94"/>
        <v>1.4</v>
      </c>
      <c r="K208" s="44">
        <f t="shared" si="94"/>
        <v>0</v>
      </c>
      <c r="L208" s="44">
        <f t="shared" si="94"/>
        <v>0</v>
      </c>
      <c r="M208" s="19">
        <f t="shared" si="90"/>
        <v>42.424242424242003</v>
      </c>
      <c r="N208" s="19">
        <f t="shared" si="91"/>
        <v>0</v>
      </c>
      <c r="O208" s="19">
        <f t="shared" si="92"/>
        <v>0</v>
      </c>
      <c r="P208" s="19">
        <f t="shared" si="93"/>
        <v>42.424242424242003</v>
      </c>
    </row>
    <row r="209" spans="2:16" ht="33" customHeight="1" x14ac:dyDescent="0.25">
      <c r="B209" s="87"/>
      <c r="C209" s="78" t="s">
        <v>699</v>
      </c>
      <c r="D209" s="78"/>
      <c r="E209" s="9" t="s">
        <v>688</v>
      </c>
      <c r="F209" s="35" t="s">
        <v>427</v>
      </c>
      <c r="G209" s="9" t="s">
        <v>506</v>
      </c>
      <c r="H209" s="9" t="s">
        <v>700</v>
      </c>
      <c r="I209" s="9" t="s">
        <v>701</v>
      </c>
      <c r="J209" s="9" t="s">
        <v>702</v>
      </c>
      <c r="K209" s="9"/>
      <c r="L209" s="9" t="s">
        <v>667</v>
      </c>
      <c r="M209" s="9" t="s">
        <v>702</v>
      </c>
      <c r="N209" s="9" t="s">
        <v>701</v>
      </c>
      <c r="O209" s="9" t="s">
        <v>667</v>
      </c>
      <c r="P209" s="9" t="s">
        <v>664</v>
      </c>
    </row>
    <row r="210" spans="2:16" x14ac:dyDescent="0.25">
      <c r="B210" s="87"/>
      <c r="C210" s="1"/>
      <c r="D210" s="1" t="s">
        <v>703</v>
      </c>
      <c r="E210" s="1">
        <v>0</v>
      </c>
      <c r="F210" s="10" t="s">
        <v>593</v>
      </c>
      <c r="G210" s="43">
        <f>SUM(H210:J210)</f>
        <v>5</v>
      </c>
      <c r="H210" s="1">
        <v>5</v>
      </c>
      <c r="I210" s="1">
        <v>0</v>
      </c>
      <c r="J210" s="1">
        <v>0</v>
      </c>
      <c r="K210" s="1"/>
      <c r="L210" s="1">
        <v>0</v>
      </c>
      <c r="M210" s="20">
        <f>IF(G210&gt;0,(J210/G210)*100,"(-)")</f>
        <v>0</v>
      </c>
      <c r="N210" s="20">
        <f>IF(G210&gt;0,(I210/G210)*100,"(-)")</f>
        <v>0</v>
      </c>
      <c r="O210" s="20">
        <f>IF(G210&gt;0,(L210/G210)*100,"(-)")</f>
        <v>0</v>
      </c>
      <c r="P210" s="20">
        <f>IF(G210&gt;0,((J210+I210)/G210)*100,"(-)")</f>
        <v>0</v>
      </c>
    </row>
    <row r="211" spans="2:16" x14ac:dyDescent="0.25">
      <c r="B211" s="87"/>
      <c r="C211" s="1"/>
      <c r="D211" s="1" t="s">
        <v>704</v>
      </c>
      <c r="E211" s="1">
        <v>0</v>
      </c>
      <c r="F211" s="10" t="s">
        <v>593</v>
      </c>
      <c r="G211" s="43">
        <f>SUM(H211:J211)</f>
        <v>0</v>
      </c>
      <c r="H211" s="1">
        <v>0</v>
      </c>
      <c r="I211" s="1">
        <v>0</v>
      </c>
      <c r="J211" s="1">
        <v>0</v>
      </c>
      <c r="K211" s="1"/>
      <c r="L211" s="1">
        <v>0</v>
      </c>
      <c r="M211" s="20" t="str">
        <f>IF(G211&gt;0,(J211/G211)*100,"(-)")</f>
        <v>(-)</v>
      </c>
      <c r="N211" s="20" t="str">
        <f>IF(G211&gt;0,(I211/G211)*100,"(-)")</f>
        <v>(-)</v>
      </c>
      <c r="O211" s="20" t="str">
        <f>IF(G211&gt;0,(L211/G211)*100,"(-)")</f>
        <v>(-)</v>
      </c>
      <c r="P211" s="20" t="str">
        <f>IF(G211&gt;0,((J211+I211)/G211)*100,"(-)")</f>
        <v>(-)</v>
      </c>
    </row>
    <row r="212" spans="2:16" x14ac:dyDescent="0.25">
      <c r="B212" s="87"/>
      <c r="C212" s="1"/>
      <c r="D212" s="1" t="s">
        <v>705</v>
      </c>
      <c r="E212" s="1">
        <v>0</v>
      </c>
      <c r="F212" s="10" t="s">
        <v>593</v>
      </c>
      <c r="G212" s="43">
        <f>SUM(H212:J212)</f>
        <v>0</v>
      </c>
      <c r="H212" s="1">
        <v>0</v>
      </c>
      <c r="I212" s="1">
        <v>0</v>
      </c>
      <c r="J212" s="1">
        <v>0</v>
      </c>
      <c r="K212" s="1"/>
      <c r="L212" s="1">
        <v>0</v>
      </c>
      <c r="M212" s="20" t="str">
        <f>IF(G212&gt;0,(J212/G212)*100,"(-)")</f>
        <v>(-)</v>
      </c>
      <c r="N212" s="20" t="str">
        <f>IF(G212&gt;0,(I212/G212)*100,"(-)")</f>
        <v>(-)</v>
      </c>
      <c r="O212" s="20" t="str">
        <f>IF(G212&gt;0,(L212/G212)*100,"(-)")</f>
        <v>(-)</v>
      </c>
      <c r="P212" s="20" t="str">
        <f>IF(G212&gt;0,((J212+I212)/G212)*100,"(-)")</f>
        <v>(-)</v>
      </c>
    </row>
    <row r="213" spans="2:16" ht="20.100000000000001" customHeight="1" x14ac:dyDescent="0.25">
      <c r="B213" s="87"/>
      <c r="C213" s="95" t="s">
        <v>706</v>
      </c>
      <c r="D213" s="107"/>
      <c r="E213" s="25"/>
      <c r="F213" s="10"/>
      <c r="G213" s="44">
        <f t="shared" ref="G213:L213" si="95">SUM(G210:G212)</f>
        <v>5</v>
      </c>
      <c r="H213" s="44">
        <f t="shared" si="95"/>
        <v>5</v>
      </c>
      <c r="I213" s="44">
        <f t="shared" si="95"/>
        <v>0</v>
      </c>
      <c r="J213" s="44">
        <f t="shared" si="95"/>
        <v>0</v>
      </c>
      <c r="K213" s="44">
        <f t="shared" si="95"/>
        <v>0</v>
      </c>
      <c r="L213" s="44">
        <f t="shared" si="95"/>
        <v>0</v>
      </c>
      <c r="M213" s="19">
        <f>IF(G213&gt;0,(J213/G213)*100,"(-)")</f>
        <v>0</v>
      </c>
      <c r="N213" s="19">
        <f>IF(G213&gt;0,(I213/G213)*100,"(-)")</f>
        <v>0</v>
      </c>
      <c r="O213" s="19">
        <f>IF(G213&gt;0,(L213/G213)*100,"(-)")</f>
        <v>0</v>
      </c>
      <c r="P213" s="19">
        <f>IF(G213&gt;0,((J213+I213)/G213)*100,"(-)")</f>
        <v>0</v>
      </c>
    </row>
    <row r="214" spans="2:16" x14ac:dyDescent="0.25">
      <c r="B214" s="24">
        <v>17</v>
      </c>
      <c r="C214" s="108" t="s">
        <v>491</v>
      </c>
      <c r="D214" s="87"/>
      <c r="E214" s="87"/>
      <c r="F214" s="96"/>
      <c r="G214" s="87"/>
      <c r="H214" s="87"/>
      <c r="I214" s="87"/>
      <c r="J214" s="87"/>
      <c r="K214" s="87"/>
      <c r="L214" s="87"/>
      <c r="M214" s="87"/>
      <c r="N214" s="87"/>
      <c r="O214" s="87"/>
      <c r="P214" s="87"/>
    </row>
    <row r="215" spans="2:16" ht="33" customHeight="1" x14ac:dyDescent="0.25">
      <c r="B215" s="1"/>
      <c r="C215" s="78" t="s">
        <v>687</v>
      </c>
      <c r="D215" s="78"/>
      <c r="E215" s="9" t="s">
        <v>688</v>
      </c>
      <c r="F215" s="35" t="s">
        <v>427</v>
      </c>
      <c r="G215" s="9" t="s">
        <v>506</v>
      </c>
      <c r="H215" s="9" t="s">
        <v>689</v>
      </c>
      <c r="I215" s="9" t="s">
        <v>690</v>
      </c>
      <c r="J215" s="9" t="s">
        <v>691</v>
      </c>
      <c r="K215" s="9" t="s">
        <v>692</v>
      </c>
      <c r="L215" s="9" t="s">
        <v>667</v>
      </c>
      <c r="M215" s="45" t="s">
        <v>691</v>
      </c>
      <c r="N215" s="45" t="s">
        <v>692</v>
      </c>
      <c r="O215" s="45" t="s">
        <v>667</v>
      </c>
      <c r="P215" s="45" t="s">
        <v>664</v>
      </c>
    </row>
    <row r="216" spans="2:16" x14ac:dyDescent="0.25">
      <c r="B216" s="1"/>
      <c r="C216" s="1"/>
      <c r="D216" s="1" t="s">
        <v>693</v>
      </c>
      <c r="E216" s="1">
        <v>0</v>
      </c>
      <c r="F216" s="10" t="s">
        <v>599</v>
      </c>
      <c r="G216" s="43">
        <f>SUM(H216:J216)</f>
        <v>0</v>
      </c>
      <c r="H216" s="1">
        <v>0</v>
      </c>
      <c r="I216" s="1">
        <v>0</v>
      </c>
      <c r="J216" s="1">
        <v>0</v>
      </c>
      <c r="K216" s="1">
        <v>0</v>
      </c>
      <c r="L216" s="1">
        <v>0</v>
      </c>
      <c r="M216" s="20" t="str">
        <f t="shared" ref="M216:M221" si="96">IF(G216&gt;0,(J216/G216)*100,"(-)")</f>
        <v>(-)</v>
      </c>
      <c r="N216" s="20" t="str">
        <f t="shared" ref="N216:N221" si="97">IF(G216&gt;0,(K216/G216)*100,"(-)")</f>
        <v>(-)</v>
      </c>
      <c r="O216" s="20" t="str">
        <f t="shared" ref="O216:O221" si="98">IF(G216&gt;0,(L216/G216)*100,"(-)")</f>
        <v>(-)</v>
      </c>
      <c r="P216" s="20" t="str">
        <f t="shared" ref="P216:P221" si="99">IF(G216&gt;0,((J216+K216)/G216)*100,"(-)")</f>
        <v>(-)</v>
      </c>
    </row>
    <row r="217" spans="2:16" x14ac:dyDescent="0.25">
      <c r="B217" s="1"/>
      <c r="C217" s="1"/>
      <c r="D217" s="1" t="s">
        <v>694</v>
      </c>
      <c r="E217" s="1">
        <v>0</v>
      </c>
      <c r="F217" s="10" t="s">
        <v>599</v>
      </c>
      <c r="G217" s="43">
        <f>SUM(H217:J217)</f>
        <v>0</v>
      </c>
      <c r="H217" s="1">
        <v>0</v>
      </c>
      <c r="I217" s="1">
        <v>0</v>
      </c>
      <c r="J217" s="1">
        <v>0</v>
      </c>
      <c r="K217" s="1">
        <v>0</v>
      </c>
      <c r="L217" s="1">
        <v>0</v>
      </c>
      <c r="M217" s="20" t="str">
        <f t="shared" si="96"/>
        <v>(-)</v>
      </c>
      <c r="N217" s="20" t="str">
        <f t="shared" si="97"/>
        <v>(-)</v>
      </c>
      <c r="O217" s="20" t="str">
        <f t="shared" si="98"/>
        <v>(-)</v>
      </c>
      <c r="P217" s="20" t="str">
        <f t="shared" si="99"/>
        <v>(-)</v>
      </c>
    </row>
    <row r="218" spans="2:16" x14ac:dyDescent="0.25">
      <c r="B218" s="1"/>
      <c r="C218" s="1"/>
      <c r="D218" s="1" t="s">
        <v>695</v>
      </c>
      <c r="E218" s="1">
        <v>0</v>
      </c>
      <c r="F218" s="10" t="s">
        <v>599</v>
      </c>
      <c r="G218" s="43">
        <f>SUM(H218:J218)</f>
        <v>0.7</v>
      </c>
      <c r="H218" s="1">
        <v>0.7</v>
      </c>
      <c r="I218" s="1">
        <v>0</v>
      </c>
      <c r="J218" s="1">
        <v>0</v>
      </c>
      <c r="K218" s="1">
        <v>0</v>
      </c>
      <c r="L218" s="1">
        <v>0</v>
      </c>
      <c r="M218" s="20">
        <f t="shared" si="96"/>
        <v>0</v>
      </c>
      <c r="N218" s="20">
        <f t="shared" si="97"/>
        <v>0</v>
      </c>
      <c r="O218" s="20">
        <f t="shared" si="98"/>
        <v>0</v>
      </c>
      <c r="P218" s="20">
        <f t="shared" si="99"/>
        <v>0</v>
      </c>
    </row>
    <row r="219" spans="2:16" x14ac:dyDescent="0.25">
      <c r="B219" s="1"/>
      <c r="C219" s="1"/>
      <c r="D219" s="1" t="s">
        <v>696</v>
      </c>
      <c r="E219" s="1">
        <v>0</v>
      </c>
      <c r="F219" s="10" t="s">
        <v>599</v>
      </c>
      <c r="G219" s="43">
        <f>SUM(H219:J219)</f>
        <v>2</v>
      </c>
      <c r="H219" s="1">
        <v>0</v>
      </c>
      <c r="I219" s="1">
        <v>2</v>
      </c>
      <c r="J219" s="1">
        <v>0</v>
      </c>
      <c r="K219" s="1">
        <v>0</v>
      </c>
      <c r="L219" s="1">
        <v>0</v>
      </c>
      <c r="M219" s="20">
        <f t="shared" si="96"/>
        <v>0</v>
      </c>
      <c r="N219" s="20">
        <f t="shared" si="97"/>
        <v>0</v>
      </c>
      <c r="O219" s="20">
        <f t="shared" si="98"/>
        <v>0</v>
      </c>
      <c r="P219" s="20">
        <f t="shared" si="99"/>
        <v>0</v>
      </c>
    </row>
    <row r="220" spans="2:16" x14ac:dyDescent="0.25">
      <c r="B220" s="1"/>
      <c r="C220" s="1"/>
      <c r="D220" s="1" t="s">
        <v>697</v>
      </c>
      <c r="E220" s="1">
        <v>0</v>
      </c>
      <c r="F220" s="10" t="s">
        <v>599</v>
      </c>
      <c r="G220" s="43">
        <f>SUM(H220:J220)</f>
        <v>1.5</v>
      </c>
      <c r="H220" s="1">
        <v>0</v>
      </c>
      <c r="I220" s="1">
        <v>0</v>
      </c>
      <c r="J220" s="1">
        <v>1.5</v>
      </c>
      <c r="K220" s="1">
        <v>0</v>
      </c>
      <c r="L220" s="1">
        <v>0</v>
      </c>
      <c r="M220" s="20">
        <f t="shared" si="96"/>
        <v>100</v>
      </c>
      <c r="N220" s="20">
        <f t="shared" si="97"/>
        <v>0</v>
      </c>
      <c r="O220" s="20">
        <f t="shared" si="98"/>
        <v>0</v>
      </c>
      <c r="P220" s="20">
        <f t="shared" si="99"/>
        <v>100</v>
      </c>
    </row>
    <row r="221" spans="2:16" ht="20.100000000000001" customHeight="1" x14ac:dyDescent="0.25">
      <c r="B221" s="1"/>
      <c r="C221" s="95" t="s">
        <v>698</v>
      </c>
      <c r="D221" s="107"/>
      <c r="E221" s="25"/>
      <c r="F221" s="10"/>
      <c r="G221" s="44">
        <f t="shared" ref="G221:L221" si="100">SUM(G216:G220)</f>
        <v>4.2</v>
      </c>
      <c r="H221" s="44">
        <f t="shared" si="100"/>
        <v>0.7</v>
      </c>
      <c r="I221" s="44">
        <f t="shared" si="100"/>
        <v>2</v>
      </c>
      <c r="J221" s="44">
        <f t="shared" si="100"/>
        <v>1.5</v>
      </c>
      <c r="K221" s="44">
        <f t="shared" si="100"/>
        <v>0</v>
      </c>
      <c r="L221" s="44">
        <f t="shared" si="100"/>
        <v>0</v>
      </c>
      <c r="M221" s="19">
        <f t="shared" si="96"/>
        <v>35.714285714286</v>
      </c>
      <c r="N221" s="19">
        <f t="shared" si="97"/>
        <v>0</v>
      </c>
      <c r="O221" s="19">
        <f t="shared" si="98"/>
        <v>0</v>
      </c>
      <c r="P221" s="19">
        <f t="shared" si="99"/>
        <v>35.714285714286</v>
      </c>
    </row>
    <row r="222" spans="2:16" ht="33" customHeight="1" x14ac:dyDescent="0.25">
      <c r="B222" s="87"/>
      <c r="C222" s="78" t="s">
        <v>699</v>
      </c>
      <c r="D222" s="78"/>
      <c r="E222" s="9" t="s">
        <v>688</v>
      </c>
      <c r="F222" s="35" t="s">
        <v>427</v>
      </c>
      <c r="G222" s="9" t="s">
        <v>506</v>
      </c>
      <c r="H222" s="9" t="s">
        <v>700</v>
      </c>
      <c r="I222" s="9" t="s">
        <v>701</v>
      </c>
      <c r="J222" s="9" t="s">
        <v>702</v>
      </c>
      <c r="K222" s="9"/>
      <c r="L222" s="9" t="s">
        <v>667</v>
      </c>
      <c r="M222" s="9" t="s">
        <v>702</v>
      </c>
      <c r="N222" s="9" t="s">
        <v>701</v>
      </c>
      <c r="O222" s="9" t="s">
        <v>667</v>
      </c>
      <c r="P222" s="9" t="s">
        <v>664</v>
      </c>
    </row>
    <row r="223" spans="2:16" x14ac:dyDescent="0.25">
      <c r="B223" s="87"/>
      <c r="C223" s="1"/>
      <c r="D223" s="1" t="s">
        <v>703</v>
      </c>
      <c r="E223" s="1">
        <v>0</v>
      </c>
      <c r="F223" s="10" t="s">
        <v>593</v>
      </c>
      <c r="G223" s="43">
        <f>SUM(H223:J223)</f>
        <v>0</v>
      </c>
      <c r="H223" s="1">
        <v>0</v>
      </c>
      <c r="I223" s="1">
        <v>0</v>
      </c>
      <c r="J223" s="1">
        <v>0</v>
      </c>
      <c r="K223" s="1"/>
      <c r="L223" s="1">
        <v>0</v>
      </c>
      <c r="M223" s="20" t="str">
        <f>IF(G223&gt;0,(J223/G223)*100,"(-)")</f>
        <v>(-)</v>
      </c>
      <c r="N223" s="20" t="str">
        <f>IF(G223&gt;0,(I223/G223)*100,"(-)")</f>
        <v>(-)</v>
      </c>
      <c r="O223" s="20" t="str">
        <f>IF(G223&gt;0,(L223/G223)*100,"(-)")</f>
        <v>(-)</v>
      </c>
      <c r="P223" s="20" t="str">
        <f>IF(G223&gt;0,((J223+I223)/G223)*100,"(-)")</f>
        <v>(-)</v>
      </c>
    </row>
    <row r="224" spans="2:16" x14ac:dyDescent="0.25">
      <c r="B224" s="87"/>
      <c r="C224" s="1"/>
      <c r="D224" s="1" t="s">
        <v>704</v>
      </c>
      <c r="E224" s="1">
        <v>0</v>
      </c>
      <c r="F224" s="10" t="s">
        <v>593</v>
      </c>
      <c r="G224" s="43">
        <f>SUM(H224:J224)</f>
        <v>4</v>
      </c>
      <c r="H224" s="1">
        <v>1</v>
      </c>
      <c r="I224" s="1">
        <v>3</v>
      </c>
      <c r="J224" s="1">
        <v>0</v>
      </c>
      <c r="K224" s="1"/>
      <c r="L224" s="1">
        <v>0</v>
      </c>
      <c r="M224" s="20">
        <f>IF(G224&gt;0,(J224/G224)*100,"(-)")</f>
        <v>0</v>
      </c>
      <c r="N224" s="20">
        <f>IF(G224&gt;0,(I224/G224)*100,"(-)")</f>
        <v>75</v>
      </c>
      <c r="O224" s="20">
        <f>IF(G224&gt;0,(L224/G224)*100,"(-)")</f>
        <v>0</v>
      </c>
      <c r="P224" s="20">
        <f>IF(G224&gt;0,((J224+I224)/G224)*100,"(-)")</f>
        <v>75</v>
      </c>
    </row>
    <row r="225" spans="2:16" x14ac:dyDescent="0.25">
      <c r="B225" s="87"/>
      <c r="C225" s="1"/>
      <c r="D225" s="1" t="s">
        <v>705</v>
      </c>
      <c r="E225" s="1">
        <v>0</v>
      </c>
      <c r="F225" s="10" t="s">
        <v>593</v>
      </c>
      <c r="G225" s="43">
        <f>SUM(H225:J225)</f>
        <v>0</v>
      </c>
      <c r="H225" s="1">
        <v>0</v>
      </c>
      <c r="I225" s="1">
        <v>0</v>
      </c>
      <c r="J225" s="1">
        <v>0</v>
      </c>
      <c r="K225" s="1"/>
      <c r="L225" s="1">
        <v>0</v>
      </c>
      <c r="M225" s="20" t="str">
        <f>IF(G225&gt;0,(J225/G225)*100,"(-)")</f>
        <v>(-)</v>
      </c>
      <c r="N225" s="20" t="str">
        <f>IF(G225&gt;0,(I225/G225)*100,"(-)")</f>
        <v>(-)</v>
      </c>
      <c r="O225" s="20" t="str">
        <f>IF(G225&gt;0,(L225/G225)*100,"(-)")</f>
        <v>(-)</v>
      </c>
      <c r="P225" s="20" t="str">
        <f>IF(G225&gt;0,((J225+I225)/G225)*100,"(-)")</f>
        <v>(-)</v>
      </c>
    </row>
    <row r="226" spans="2:16" ht="20.100000000000001" customHeight="1" x14ac:dyDescent="0.25">
      <c r="B226" s="87"/>
      <c r="C226" s="95" t="s">
        <v>706</v>
      </c>
      <c r="D226" s="107"/>
      <c r="E226" s="25"/>
      <c r="F226" s="10"/>
      <c r="G226" s="44">
        <f t="shared" ref="G226:L226" si="101">SUM(G223:G225)</f>
        <v>4</v>
      </c>
      <c r="H226" s="44">
        <f t="shared" si="101"/>
        <v>1</v>
      </c>
      <c r="I226" s="44">
        <f t="shared" si="101"/>
        <v>3</v>
      </c>
      <c r="J226" s="44">
        <f t="shared" si="101"/>
        <v>0</v>
      </c>
      <c r="K226" s="44">
        <f t="shared" si="101"/>
        <v>0</v>
      </c>
      <c r="L226" s="44">
        <f t="shared" si="101"/>
        <v>0</v>
      </c>
      <c r="M226" s="19">
        <f>IF(G226&gt;0,(J226/G226)*100,"(-)")</f>
        <v>0</v>
      </c>
      <c r="N226" s="19">
        <f>IF(G226&gt;0,(I226/G226)*100,"(-)")</f>
        <v>75</v>
      </c>
      <c r="O226" s="19">
        <f>IF(G226&gt;0,(L226/G226)*100,"(-)")</f>
        <v>0</v>
      </c>
      <c r="P226" s="19">
        <f>IF(G226&gt;0,((J226+I226)/G226)*100,"(-)")</f>
        <v>75</v>
      </c>
    </row>
    <row r="227" spans="2:16" x14ac:dyDescent="0.25">
      <c r="B227" s="24">
        <v>18</v>
      </c>
      <c r="C227" s="108" t="s">
        <v>492</v>
      </c>
      <c r="D227" s="87"/>
      <c r="E227" s="87"/>
      <c r="F227" s="96"/>
      <c r="G227" s="87"/>
      <c r="H227" s="87"/>
      <c r="I227" s="87"/>
      <c r="J227" s="87"/>
      <c r="K227" s="87"/>
      <c r="L227" s="87"/>
      <c r="M227" s="87"/>
      <c r="N227" s="87"/>
      <c r="O227" s="87"/>
      <c r="P227" s="87"/>
    </row>
    <row r="228" spans="2:16" ht="33" customHeight="1" x14ac:dyDescent="0.25">
      <c r="B228" s="1"/>
      <c r="C228" s="78" t="s">
        <v>687</v>
      </c>
      <c r="D228" s="78"/>
      <c r="E228" s="9" t="s">
        <v>688</v>
      </c>
      <c r="F228" s="35" t="s">
        <v>427</v>
      </c>
      <c r="G228" s="9" t="s">
        <v>506</v>
      </c>
      <c r="H228" s="9" t="s">
        <v>689</v>
      </c>
      <c r="I228" s="9" t="s">
        <v>690</v>
      </c>
      <c r="J228" s="9" t="s">
        <v>691</v>
      </c>
      <c r="K228" s="9" t="s">
        <v>692</v>
      </c>
      <c r="L228" s="9" t="s">
        <v>667</v>
      </c>
      <c r="M228" s="45" t="s">
        <v>691</v>
      </c>
      <c r="N228" s="45" t="s">
        <v>692</v>
      </c>
      <c r="O228" s="45" t="s">
        <v>667</v>
      </c>
      <c r="P228" s="45" t="s">
        <v>664</v>
      </c>
    </row>
    <row r="229" spans="2:16" x14ac:dyDescent="0.25">
      <c r="B229" s="1"/>
      <c r="C229" s="1"/>
      <c r="D229" s="1" t="s">
        <v>693</v>
      </c>
      <c r="E229" s="1">
        <v>0</v>
      </c>
      <c r="F229" s="10" t="s">
        <v>599</v>
      </c>
      <c r="G229" s="43">
        <f>SUM(H229:J229)</f>
        <v>0</v>
      </c>
      <c r="H229" s="1">
        <v>0</v>
      </c>
      <c r="I229" s="1">
        <v>0</v>
      </c>
      <c r="J229" s="1">
        <v>0</v>
      </c>
      <c r="K229" s="1">
        <v>0</v>
      </c>
      <c r="L229" s="1">
        <v>0</v>
      </c>
      <c r="M229" s="20" t="str">
        <f t="shared" ref="M229:M234" si="102">IF(G229&gt;0,(J229/G229)*100,"(-)")</f>
        <v>(-)</v>
      </c>
      <c r="N229" s="20" t="str">
        <f t="shared" ref="N229:N234" si="103">IF(G229&gt;0,(K229/G229)*100,"(-)")</f>
        <v>(-)</v>
      </c>
      <c r="O229" s="20" t="str">
        <f t="shared" ref="O229:O234" si="104">IF(G229&gt;0,(L229/G229)*100,"(-)")</f>
        <v>(-)</v>
      </c>
      <c r="P229" s="20" t="str">
        <f t="shared" ref="P229:P234" si="105">IF(G229&gt;0,((J229+K229)/G229)*100,"(-)")</f>
        <v>(-)</v>
      </c>
    </row>
    <row r="230" spans="2:16" x14ac:dyDescent="0.25">
      <c r="B230" s="1"/>
      <c r="C230" s="1"/>
      <c r="D230" s="1" t="s">
        <v>694</v>
      </c>
      <c r="E230" s="1">
        <v>0</v>
      </c>
      <c r="F230" s="10" t="s">
        <v>599</v>
      </c>
      <c r="G230" s="43">
        <f>SUM(H230:J230)</f>
        <v>0</v>
      </c>
      <c r="H230" s="1">
        <v>0</v>
      </c>
      <c r="I230" s="1">
        <v>0</v>
      </c>
      <c r="J230" s="1">
        <v>0</v>
      </c>
      <c r="K230" s="1">
        <v>0</v>
      </c>
      <c r="L230" s="1">
        <v>0</v>
      </c>
      <c r="M230" s="20" t="str">
        <f t="shared" si="102"/>
        <v>(-)</v>
      </c>
      <c r="N230" s="20" t="str">
        <f t="shared" si="103"/>
        <v>(-)</v>
      </c>
      <c r="O230" s="20" t="str">
        <f t="shared" si="104"/>
        <v>(-)</v>
      </c>
      <c r="P230" s="20" t="str">
        <f t="shared" si="105"/>
        <v>(-)</v>
      </c>
    </row>
    <row r="231" spans="2:16" x14ac:dyDescent="0.25">
      <c r="B231" s="1"/>
      <c r="C231" s="1"/>
      <c r="D231" s="1" t="s">
        <v>695</v>
      </c>
      <c r="E231" s="1">
        <v>0</v>
      </c>
      <c r="F231" s="10" t="s">
        <v>599</v>
      </c>
      <c r="G231" s="43">
        <f>SUM(H231:J231)</f>
        <v>0.7</v>
      </c>
      <c r="H231" s="1">
        <v>0.7</v>
      </c>
      <c r="I231" s="1">
        <v>0</v>
      </c>
      <c r="J231" s="1">
        <v>0</v>
      </c>
      <c r="K231" s="1">
        <v>0</v>
      </c>
      <c r="L231" s="1">
        <v>0</v>
      </c>
      <c r="M231" s="20">
        <f t="shared" si="102"/>
        <v>0</v>
      </c>
      <c r="N231" s="20">
        <f t="shared" si="103"/>
        <v>0</v>
      </c>
      <c r="O231" s="20">
        <f t="shared" si="104"/>
        <v>0</v>
      </c>
      <c r="P231" s="20">
        <f t="shared" si="105"/>
        <v>0</v>
      </c>
    </row>
    <row r="232" spans="2:16" x14ac:dyDescent="0.25">
      <c r="B232" s="1"/>
      <c r="C232" s="1"/>
      <c r="D232" s="1" t="s">
        <v>696</v>
      </c>
      <c r="E232" s="1">
        <v>0</v>
      </c>
      <c r="F232" s="10" t="s">
        <v>599</v>
      </c>
      <c r="G232" s="43">
        <f>SUM(H232:J232)</f>
        <v>2</v>
      </c>
      <c r="H232" s="1">
        <v>2</v>
      </c>
      <c r="I232" s="1">
        <v>0</v>
      </c>
      <c r="J232" s="1">
        <v>0</v>
      </c>
      <c r="K232" s="1">
        <v>0</v>
      </c>
      <c r="L232" s="1">
        <v>0</v>
      </c>
      <c r="M232" s="20">
        <f t="shared" si="102"/>
        <v>0</v>
      </c>
      <c r="N232" s="20">
        <f t="shared" si="103"/>
        <v>0</v>
      </c>
      <c r="O232" s="20">
        <f t="shared" si="104"/>
        <v>0</v>
      </c>
      <c r="P232" s="20">
        <f t="shared" si="105"/>
        <v>0</v>
      </c>
    </row>
    <row r="233" spans="2:16" x14ac:dyDescent="0.25">
      <c r="B233" s="1"/>
      <c r="C233" s="1"/>
      <c r="D233" s="1" t="s">
        <v>697</v>
      </c>
      <c r="E233" s="1">
        <v>0</v>
      </c>
      <c r="F233" s="10" t="s">
        <v>599</v>
      </c>
      <c r="G233" s="43">
        <f>SUM(H233:J233)</f>
        <v>0</v>
      </c>
      <c r="H233" s="1">
        <v>0</v>
      </c>
      <c r="I233" s="1">
        <v>0</v>
      </c>
      <c r="J233" s="1">
        <v>0</v>
      </c>
      <c r="K233" s="1">
        <v>0</v>
      </c>
      <c r="L233" s="1">
        <v>0</v>
      </c>
      <c r="M233" s="20" t="str">
        <f t="shared" si="102"/>
        <v>(-)</v>
      </c>
      <c r="N233" s="20" t="str">
        <f t="shared" si="103"/>
        <v>(-)</v>
      </c>
      <c r="O233" s="20" t="str">
        <f t="shared" si="104"/>
        <v>(-)</v>
      </c>
      <c r="P233" s="20" t="str">
        <f t="shared" si="105"/>
        <v>(-)</v>
      </c>
    </row>
    <row r="234" spans="2:16" ht="20.100000000000001" customHeight="1" x14ac:dyDescent="0.25">
      <c r="B234" s="1"/>
      <c r="C234" s="95" t="s">
        <v>698</v>
      </c>
      <c r="D234" s="107"/>
      <c r="E234" s="25"/>
      <c r="F234" s="10"/>
      <c r="G234" s="44">
        <f t="shared" ref="G234:L234" si="106">SUM(G229:G233)</f>
        <v>2.7</v>
      </c>
      <c r="H234" s="44">
        <f t="shared" si="106"/>
        <v>2.7</v>
      </c>
      <c r="I234" s="44">
        <f t="shared" si="106"/>
        <v>0</v>
      </c>
      <c r="J234" s="44">
        <f t="shared" si="106"/>
        <v>0</v>
      </c>
      <c r="K234" s="44">
        <f t="shared" si="106"/>
        <v>0</v>
      </c>
      <c r="L234" s="44">
        <f t="shared" si="106"/>
        <v>0</v>
      </c>
      <c r="M234" s="19">
        <f t="shared" si="102"/>
        <v>0</v>
      </c>
      <c r="N234" s="19">
        <f t="shared" si="103"/>
        <v>0</v>
      </c>
      <c r="O234" s="19">
        <f t="shared" si="104"/>
        <v>0</v>
      </c>
      <c r="P234" s="19">
        <f t="shared" si="105"/>
        <v>0</v>
      </c>
    </row>
    <row r="235" spans="2:16" ht="33" customHeight="1" x14ac:dyDescent="0.25">
      <c r="B235" s="87"/>
      <c r="C235" s="78" t="s">
        <v>699</v>
      </c>
      <c r="D235" s="78"/>
      <c r="E235" s="9" t="s">
        <v>688</v>
      </c>
      <c r="F235" s="35" t="s">
        <v>427</v>
      </c>
      <c r="G235" s="9" t="s">
        <v>506</v>
      </c>
      <c r="H235" s="9" t="s">
        <v>700</v>
      </c>
      <c r="I235" s="9" t="s">
        <v>701</v>
      </c>
      <c r="J235" s="9" t="s">
        <v>702</v>
      </c>
      <c r="K235" s="9"/>
      <c r="L235" s="9" t="s">
        <v>667</v>
      </c>
      <c r="M235" s="9" t="s">
        <v>702</v>
      </c>
      <c r="N235" s="9" t="s">
        <v>701</v>
      </c>
      <c r="O235" s="9" t="s">
        <v>667</v>
      </c>
      <c r="P235" s="9" t="s">
        <v>664</v>
      </c>
    </row>
    <row r="236" spans="2:16" x14ac:dyDescent="0.25">
      <c r="B236" s="87"/>
      <c r="C236" s="1"/>
      <c r="D236" s="1" t="s">
        <v>703</v>
      </c>
      <c r="E236" s="1">
        <v>0</v>
      </c>
      <c r="F236" s="10" t="s">
        <v>593</v>
      </c>
      <c r="G236" s="43">
        <f>SUM(H236:J236)</f>
        <v>0</v>
      </c>
      <c r="H236" s="1">
        <v>0</v>
      </c>
      <c r="I236" s="1">
        <v>0</v>
      </c>
      <c r="J236" s="1">
        <v>0</v>
      </c>
      <c r="K236" s="1"/>
      <c r="L236" s="1">
        <v>0</v>
      </c>
      <c r="M236" s="20" t="str">
        <f>IF(G236&gt;0,(J236/G236)*100,"(-)")</f>
        <v>(-)</v>
      </c>
      <c r="N236" s="20" t="str">
        <f>IF(G236&gt;0,(I236/G236)*100,"(-)")</f>
        <v>(-)</v>
      </c>
      <c r="O236" s="20" t="str">
        <f>IF(G236&gt;0,(L236/G236)*100,"(-)")</f>
        <v>(-)</v>
      </c>
      <c r="P236" s="20" t="str">
        <f>IF(G236&gt;0,((J236+I236)/G236)*100,"(-)")</f>
        <v>(-)</v>
      </c>
    </row>
    <row r="237" spans="2:16" x14ac:dyDescent="0.25">
      <c r="B237" s="87"/>
      <c r="C237" s="1"/>
      <c r="D237" s="1" t="s">
        <v>704</v>
      </c>
      <c r="E237" s="1">
        <v>0</v>
      </c>
      <c r="F237" s="10" t="s">
        <v>593</v>
      </c>
      <c r="G237" s="43">
        <f>SUM(H237:J237)</f>
        <v>0</v>
      </c>
      <c r="H237" s="1">
        <v>0</v>
      </c>
      <c r="I237" s="1">
        <v>0</v>
      </c>
      <c r="J237" s="1">
        <v>0</v>
      </c>
      <c r="K237" s="1"/>
      <c r="L237" s="1">
        <v>0</v>
      </c>
      <c r="M237" s="20" t="str">
        <f>IF(G237&gt;0,(J237/G237)*100,"(-)")</f>
        <v>(-)</v>
      </c>
      <c r="N237" s="20" t="str">
        <f>IF(G237&gt;0,(I237/G237)*100,"(-)")</f>
        <v>(-)</v>
      </c>
      <c r="O237" s="20" t="str">
        <f>IF(G237&gt;0,(L237/G237)*100,"(-)")</f>
        <v>(-)</v>
      </c>
      <c r="P237" s="20" t="str">
        <f>IF(G237&gt;0,((J237+I237)/G237)*100,"(-)")</f>
        <v>(-)</v>
      </c>
    </row>
    <row r="238" spans="2:16" x14ac:dyDescent="0.25">
      <c r="B238" s="87"/>
      <c r="C238" s="1"/>
      <c r="D238" s="1" t="s">
        <v>705</v>
      </c>
      <c r="E238" s="1">
        <v>0</v>
      </c>
      <c r="F238" s="10" t="s">
        <v>593</v>
      </c>
      <c r="G238" s="43">
        <f>SUM(H238:J238)</f>
        <v>0</v>
      </c>
      <c r="H238" s="1">
        <v>0</v>
      </c>
      <c r="I238" s="1">
        <v>0</v>
      </c>
      <c r="J238" s="1">
        <v>0</v>
      </c>
      <c r="K238" s="1"/>
      <c r="L238" s="1">
        <v>0</v>
      </c>
      <c r="M238" s="20" t="str">
        <f>IF(G238&gt;0,(J238/G238)*100,"(-)")</f>
        <v>(-)</v>
      </c>
      <c r="N238" s="20" t="str">
        <f>IF(G238&gt;0,(I238/G238)*100,"(-)")</f>
        <v>(-)</v>
      </c>
      <c r="O238" s="20" t="str">
        <f>IF(G238&gt;0,(L238/G238)*100,"(-)")</f>
        <v>(-)</v>
      </c>
      <c r="P238" s="20" t="str">
        <f>IF(G238&gt;0,((J238+I238)/G238)*100,"(-)")</f>
        <v>(-)</v>
      </c>
    </row>
    <row r="239" spans="2:16" ht="20.100000000000001" customHeight="1" x14ac:dyDescent="0.25">
      <c r="B239" s="87"/>
      <c r="C239" s="95" t="s">
        <v>706</v>
      </c>
      <c r="D239" s="107"/>
      <c r="E239" s="25"/>
      <c r="F239" s="10"/>
      <c r="G239" s="44">
        <f t="shared" ref="G239:L239" si="107">SUM(G236:G238)</f>
        <v>0</v>
      </c>
      <c r="H239" s="44">
        <f t="shared" si="107"/>
        <v>0</v>
      </c>
      <c r="I239" s="44">
        <f t="shared" si="107"/>
        <v>0</v>
      </c>
      <c r="J239" s="44">
        <f t="shared" si="107"/>
        <v>0</v>
      </c>
      <c r="K239" s="44">
        <f t="shared" si="107"/>
        <v>0</v>
      </c>
      <c r="L239" s="44">
        <f t="shared" si="107"/>
        <v>0</v>
      </c>
      <c r="M239" s="19" t="str">
        <f>IF(G239&gt;0,(J239/G239)*100,"(-)")</f>
        <v>(-)</v>
      </c>
      <c r="N239" s="19" t="str">
        <f>IF(G239&gt;0,(I239/G239)*100,"(-)")</f>
        <v>(-)</v>
      </c>
      <c r="O239" s="19" t="str">
        <f>IF(G239&gt;0,(L239/G239)*100,"(-)")</f>
        <v>(-)</v>
      </c>
      <c r="P239" s="19" t="str">
        <f>IF(G239&gt;0,((J239+I239)/G239)*100,"(-)")</f>
        <v>(-)</v>
      </c>
    </row>
    <row r="240" spans="2:16" x14ac:dyDescent="0.25">
      <c r="B240" s="24">
        <v>19</v>
      </c>
      <c r="C240" s="108" t="s">
        <v>493</v>
      </c>
      <c r="D240" s="87"/>
      <c r="E240" s="87"/>
      <c r="F240" s="96"/>
      <c r="G240" s="87"/>
      <c r="H240" s="87"/>
      <c r="I240" s="87"/>
      <c r="J240" s="87"/>
      <c r="K240" s="87"/>
      <c r="L240" s="87"/>
      <c r="M240" s="87"/>
      <c r="N240" s="87"/>
      <c r="O240" s="87"/>
      <c r="P240" s="87"/>
    </row>
    <row r="241" spans="2:16" ht="33" customHeight="1" x14ac:dyDescent="0.25">
      <c r="B241" s="1"/>
      <c r="C241" s="78" t="s">
        <v>687</v>
      </c>
      <c r="D241" s="78"/>
      <c r="E241" s="9" t="s">
        <v>688</v>
      </c>
      <c r="F241" s="35" t="s">
        <v>427</v>
      </c>
      <c r="G241" s="9" t="s">
        <v>506</v>
      </c>
      <c r="H241" s="9" t="s">
        <v>689</v>
      </c>
      <c r="I241" s="9" t="s">
        <v>690</v>
      </c>
      <c r="J241" s="9" t="s">
        <v>691</v>
      </c>
      <c r="K241" s="9" t="s">
        <v>692</v>
      </c>
      <c r="L241" s="9" t="s">
        <v>667</v>
      </c>
      <c r="M241" s="45" t="s">
        <v>691</v>
      </c>
      <c r="N241" s="45" t="s">
        <v>692</v>
      </c>
      <c r="O241" s="45" t="s">
        <v>667</v>
      </c>
      <c r="P241" s="45" t="s">
        <v>664</v>
      </c>
    </row>
    <row r="242" spans="2:16" x14ac:dyDescent="0.25">
      <c r="B242" s="1"/>
      <c r="C242" s="1"/>
      <c r="D242" s="1" t="s">
        <v>693</v>
      </c>
      <c r="E242" s="1">
        <v>0</v>
      </c>
      <c r="F242" s="10" t="s">
        <v>599</v>
      </c>
      <c r="G242" s="43">
        <f>SUM(H242:J242)</f>
        <v>0</v>
      </c>
      <c r="H242" s="1">
        <v>0</v>
      </c>
      <c r="I242" s="1">
        <v>0</v>
      </c>
      <c r="J242" s="1">
        <v>0</v>
      </c>
      <c r="K242" s="1">
        <v>0</v>
      </c>
      <c r="L242" s="1">
        <v>0</v>
      </c>
      <c r="M242" s="20" t="str">
        <f t="shared" ref="M242:M247" si="108">IF(G242&gt;0,(J242/G242)*100,"(-)")</f>
        <v>(-)</v>
      </c>
      <c r="N242" s="20" t="str">
        <f t="shared" ref="N242:N247" si="109">IF(G242&gt;0,(K242/G242)*100,"(-)")</f>
        <v>(-)</v>
      </c>
      <c r="O242" s="20" t="str">
        <f t="shared" ref="O242:O247" si="110">IF(G242&gt;0,(L242/G242)*100,"(-)")</f>
        <v>(-)</v>
      </c>
      <c r="P242" s="20" t="str">
        <f t="shared" ref="P242:P247" si="111">IF(G242&gt;0,((J242+K242)/G242)*100,"(-)")</f>
        <v>(-)</v>
      </c>
    </row>
    <row r="243" spans="2:16" x14ac:dyDescent="0.25">
      <c r="B243" s="1"/>
      <c r="C243" s="1"/>
      <c r="D243" s="1" t="s">
        <v>694</v>
      </c>
      <c r="E243" s="1">
        <v>0</v>
      </c>
      <c r="F243" s="10" t="s">
        <v>599</v>
      </c>
      <c r="G243" s="43">
        <f>SUM(H243:J243)</f>
        <v>0</v>
      </c>
      <c r="H243" s="1">
        <v>0</v>
      </c>
      <c r="I243" s="1">
        <v>0</v>
      </c>
      <c r="J243" s="1">
        <v>0</v>
      </c>
      <c r="K243" s="1">
        <v>0</v>
      </c>
      <c r="L243" s="1">
        <v>0</v>
      </c>
      <c r="M243" s="20" t="str">
        <f t="shared" si="108"/>
        <v>(-)</v>
      </c>
      <c r="N243" s="20" t="str">
        <f t="shared" si="109"/>
        <v>(-)</v>
      </c>
      <c r="O243" s="20" t="str">
        <f t="shared" si="110"/>
        <v>(-)</v>
      </c>
      <c r="P243" s="20" t="str">
        <f t="shared" si="111"/>
        <v>(-)</v>
      </c>
    </row>
    <row r="244" spans="2:16" x14ac:dyDescent="0.25">
      <c r="B244" s="1"/>
      <c r="C244" s="1"/>
      <c r="D244" s="1" t="s">
        <v>695</v>
      </c>
      <c r="E244" s="1">
        <v>0</v>
      </c>
      <c r="F244" s="10" t="s">
        <v>599</v>
      </c>
      <c r="G244" s="43">
        <f>SUM(H244:J244)</f>
        <v>0</v>
      </c>
      <c r="H244" s="1">
        <v>0</v>
      </c>
      <c r="I244" s="1">
        <v>0</v>
      </c>
      <c r="J244" s="1">
        <v>0</v>
      </c>
      <c r="K244" s="1">
        <v>0</v>
      </c>
      <c r="L244" s="1">
        <v>0</v>
      </c>
      <c r="M244" s="20" t="str">
        <f t="shared" si="108"/>
        <v>(-)</v>
      </c>
      <c r="N244" s="20" t="str">
        <f t="shared" si="109"/>
        <v>(-)</v>
      </c>
      <c r="O244" s="20" t="str">
        <f t="shared" si="110"/>
        <v>(-)</v>
      </c>
      <c r="P244" s="20" t="str">
        <f t="shared" si="111"/>
        <v>(-)</v>
      </c>
    </row>
    <row r="245" spans="2:16" x14ac:dyDescent="0.25">
      <c r="B245" s="1"/>
      <c r="C245" s="1"/>
      <c r="D245" s="1" t="s">
        <v>696</v>
      </c>
      <c r="E245" s="1">
        <v>0</v>
      </c>
      <c r="F245" s="10" t="s">
        <v>599</v>
      </c>
      <c r="G245" s="43">
        <f>SUM(H245:J245)</f>
        <v>3</v>
      </c>
      <c r="H245" s="1">
        <v>1</v>
      </c>
      <c r="I245" s="1">
        <v>2</v>
      </c>
      <c r="J245" s="1">
        <v>0</v>
      </c>
      <c r="K245" s="1">
        <v>0</v>
      </c>
      <c r="L245" s="1">
        <v>0</v>
      </c>
      <c r="M245" s="20">
        <f t="shared" si="108"/>
        <v>0</v>
      </c>
      <c r="N245" s="20">
        <f t="shared" si="109"/>
        <v>0</v>
      </c>
      <c r="O245" s="20">
        <f t="shared" si="110"/>
        <v>0</v>
      </c>
      <c r="P245" s="20">
        <f t="shared" si="111"/>
        <v>0</v>
      </c>
    </row>
    <row r="246" spans="2:16" x14ac:dyDescent="0.25">
      <c r="B246" s="1"/>
      <c r="C246" s="1"/>
      <c r="D246" s="1" t="s">
        <v>697</v>
      </c>
      <c r="E246" s="1">
        <v>0</v>
      </c>
      <c r="F246" s="10" t="s">
        <v>599</v>
      </c>
      <c r="G246" s="43">
        <f>SUM(H246:J246)</f>
        <v>2.4</v>
      </c>
      <c r="H246" s="1">
        <v>0</v>
      </c>
      <c r="I246" s="1">
        <v>0</v>
      </c>
      <c r="J246" s="1">
        <v>2.4</v>
      </c>
      <c r="K246" s="1">
        <v>0</v>
      </c>
      <c r="L246" s="1">
        <v>0</v>
      </c>
      <c r="M246" s="20">
        <f t="shared" si="108"/>
        <v>100</v>
      </c>
      <c r="N246" s="20">
        <f t="shared" si="109"/>
        <v>0</v>
      </c>
      <c r="O246" s="20">
        <f t="shared" si="110"/>
        <v>0</v>
      </c>
      <c r="P246" s="20">
        <f t="shared" si="111"/>
        <v>100</v>
      </c>
    </row>
    <row r="247" spans="2:16" ht="20.100000000000001" customHeight="1" x14ac:dyDescent="0.25">
      <c r="B247" s="1"/>
      <c r="C247" s="95" t="s">
        <v>698</v>
      </c>
      <c r="D247" s="107"/>
      <c r="E247" s="25"/>
      <c r="F247" s="10"/>
      <c r="G247" s="44">
        <f t="shared" ref="G247:L247" si="112">SUM(G242:G246)</f>
        <v>5.4</v>
      </c>
      <c r="H247" s="44">
        <f t="shared" si="112"/>
        <v>1</v>
      </c>
      <c r="I247" s="44">
        <f t="shared" si="112"/>
        <v>2</v>
      </c>
      <c r="J247" s="44">
        <f t="shared" si="112"/>
        <v>2.4</v>
      </c>
      <c r="K247" s="44">
        <f t="shared" si="112"/>
        <v>0</v>
      </c>
      <c r="L247" s="44">
        <f t="shared" si="112"/>
        <v>0</v>
      </c>
      <c r="M247" s="19">
        <f t="shared" si="108"/>
        <v>44.444444444444002</v>
      </c>
      <c r="N247" s="19">
        <f t="shared" si="109"/>
        <v>0</v>
      </c>
      <c r="O247" s="19">
        <f t="shared" si="110"/>
        <v>0</v>
      </c>
      <c r="P247" s="19">
        <f t="shared" si="111"/>
        <v>44.444444444444002</v>
      </c>
    </row>
    <row r="248" spans="2:16" ht="33" customHeight="1" x14ac:dyDescent="0.25">
      <c r="B248" s="87"/>
      <c r="C248" s="78" t="s">
        <v>699</v>
      </c>
      <c r="D248" s="78"/>
      <c r="E248" s="9" t="s">
        <v>688</v>
      </c>
      <c r="F248" s="35" t="s">
        <v>427</v>
      </c>
      <c r="G248" s="9" t="s">
        <v>506</v>
      </c>
      <c r="H248" s="9" t="s">
        <v>700</v>
      </c>
      <c r="I248" s="9" t="s">
        <v>701</v>
      </c>
      <c r="J248" s="9" t="s">
        <v>702</v>
      </c>
      <c r="K248" s="9"/>
      <c r="L248" s="9" t="s">
        <v>667</v>
      </c>
      <c r="M248" s="9" t="s">
        <v>702</v>
      </c>
      <c r="N248" s="9" t="s">
        <v>701</v>
      </c>
      <c r="O248" s="9" t="s">
        <v>667</v>
      </c>
      <c r="P248" s="9" t="s">
        <v>664</v>
      </c>
    </row>
    <row r="249" spans="2:16" x14ac:dyDescent="0.25">
      <c r="B249" s="87"/>
      <c r="C249" s="1"/>
      <c r="D249" s="1" t="s">
        <v>703</v>
      </c>
      <c r="E249" s="1">
        <v>0</v>
      </c>
      <c r="F249" s="10" t="s">
        <v>593</v>
      </c>
      <c r="G249" s="43">
        <f>SUM(H249:J249)</f>
        <v>1</v>
      </c>
      <c r="H249" s="1">
        <v>1</v>
      </c>
      <c r="I249" s="1">
        <v>0</v>
      </c>
      <c r="J249" s="1">
        <v>0</v>
      </c>
      <c r="K249" s="1"/>
      <c r="L249" s="1">
        <v>0</v>
      </c>
      <c r="M249" s="20">
        <f>IF(G249&gt;0,(J249/G249)*100,"(-)")</f>
        <v>0</v>
      </c>
      <c r="N249" s="20">
        <f>IF(G249&gt;0,(I249/G249)*100,"(-)")</f>
        <v>0</v>
      </c>
      <c r="O249" s="20">
        <f>IF(G249&gt;0,(L249/G249)*100,"(-)")</f>
        <v>0</v>
      </c>
      <c r="P249" s="20">
        <f>IF(G249&gt;0,((J249+I249)/G249)*100,"(-)")</f>
        <v>0</v>
      </c>
    </row>
    <row r="250" spans="2:16" x14ac:dyDescent="0.25">
      <c r="B250" s="87"/>
      <c r="C250" s="1"/>
      <c r="D250" s="1" t="s">
        <v>704</v>
      </c>
      <c r="E250" s="1">
        <v>0</v>
      </c>
      <c r="F250" s="10" t="s">
        <v>593</v>
      </c>
      <c r="G250" s="43">
        <f>SUM(H250:J250)</f>
        <v>0</v>
      </c>
      <c r="H250" s="1">
        <v>0</v>
      </c>
      <c r="I250" s="1">
        <v>0</v>
      </c>
      <c r="J250" s="1">
        <v>0</v>
      </c>
      <c r="K250" s="1"/>
      <c r="L250" s="1">
        <v>0</v>
      </c>
      <c r="M250" s="20" t="str">
        <f>IF(G250&gt;0,(J250/G250)*100,"(-)")</f>
        <v>(-)</v>
      </c>
      <c r="N250" s="20" t="str">
        <f>IF(G250&gt;0,(I250/G250)*100,"(-)")</f>
        <v>(-)</v>
      </c>
      <c r="O250" s="20" t="str">
        <f>IF(G250&gt;0,(L250/G250)*100,"(-)")</f>
        <v>(-)</v>
      </c>
      <c r="P250" s="20" t="str">
        <f>IF(G250&gt;0,((J250+I250)/G250)*100,"(-)")</f>
        <v>(-)</v>
      </c>
    </row>
    <row r="251" spans="2:16" x14ac:dyDescent="0.25">
      <c r="B251" s="87"/>
      <c r="C251" s="1"/>
      <c r="D251" s="1" t="s">
        <v>705</v>
      </c>
      <c r="E251" s="1">
        <v>0</v>
      </c>
      <c r="F251" s="10" t="s">
        <v>593</v>
      </c>
      <c r="G251" s="43">
        <f>SUM(H251:J251)</f>
        <v>0</v>
      </c>
      <c r="H251" s="1">
        <v>0</v>
      </c>
      <c r="I251" s="1">
        <v>0</v>
      </c>
      <c r="J251" s="1">
        <v>0</v>
      </c>
      <c r="K251" s="1"/>
      <c r="L251" s="1">
        <v>0</v>
      </c>
      <c r="M251" s="20" t="str">
        <f>IF(G251&gt;0,(J251/G251)*100,"(-)")</f>
        <v>(-)</v>
      </c>
      <c r="N251" s="20" t="str">
        <f>IF(G251&gt;0,(I251/G251)*100,"(-)")</f>
        <v>(-)</v>
      </c>
      <c r="O251" s="20" t="str">
        <f>IF(G251&gt;0,(L251/G251)*100,"(-)")</f>
        <v>(-)</v>
      </c>
      <c r="P251" s="20" t="str">
        <f>IF(G251&gt;0,((J251+I251)/G251)*100,"(-)")</f>
        <v>(-)</v>
      </c>
    </row>
    <row r="252" spans="2:16" ht="20.100000000000001" customHeight="1" x14ac:dyDescent="0.25">
      <c r="B252" s="87"/>
      <c r="C252" s="95" t="s">
        <v>706</v>
      </c>
      <c r="D252" s="107"/>
      <c r="E252" s="25"/>
      <c r="F252" s="10"/>
      <c r="G252" s="44">
        <f t="shared" ref="G252:L252" si="113">SUM(G249:G251)</f>
        <v>1</v>
      </c>
      <c r="H252" s="44">
        <f t="shared" si="113"/>
        <v>1</v>
      </c>
      <c r="I252" s="44">
        <f t="shared" si="113"/>
        <v>0</v>
      </c>
      <c r="J252" s="44">
        <f t="shared" si="113"/>
        <v>0</v>
      </c>
      <c r="K252" s="44">
        <f t="shared" si="113"/>
        <v>0</v>
      </c>
      <c r="L252" s="44">
        <f t="shared" si="113"/>
        <v>0</v>
      </c>
      <c r="M252" s="19">
        <f>IF(G252&gt;0,(J252/G252)*100,"(-)")</f>
        <v>0</v>
      </c>
      <c r="N252" s="19">
        <f>IF(G252&gt;0,(I252/G252)*100,"(-)")</f>
        <v>0</v>
      </c>
      <c r="O252" s="19">
        <f>IF(G252&gt;0,(L252/G252)*100,"(-)")</f>
        <v>0</v>
      </c>
      <c r="P252" s="19">
        <f>IF(G252&gt;0,((J252+I252)/G252)*100,"(-)")</f>
        <v>0</v>
      </c>
    </row>
    <row r="253" spans="2:16" x14ac:dyDescent="0.25">
      <c r="B253" s="24">
        <v>20</v>
      </c>
      <c r="C253" s="108" t="s">
        <v>494</v>
      </c>
      <c r="D253" s="87"/>
      <c r="E253" s="87"/>
      <c r="F253" s="96"/>
      <c r="G253" s="87"/>
      <c r="H253" s="87"/>
      <c r="I253" s="87"/>
      <c r="J253" s="87"/>
      <c r="K253" s="87"/>
      <c r="L253" s="87"/>
      <c r="M253" s="87"/>
      <c r="N253" s="87"/>
      <c r="O253" s="87"/>
      <c r="P253" s="87"/>
    </row>
    <row r="254" spans="2:16" ht="33" customHeight="1" x14ac:dyDescent="0.25">
      <c r="B254" s="1"/>
      <c r="C254" s="78" t="s">
        <v>687</v>
      </c>
      <c r="D254" s="78"/>
      <c r="E254" s="9" t="s">
        <v>688</v>
      </c>
      <c r="F254" s="35" t="s">
        <v>427</v>
      </c>
      <c r="G254" s="9" t="s">
        <v>506</v>
      </c>
      <c r="H254" s="9" t="s">
        <v>689</v>
      </c>
      <c r="I254" s="9" t="s">
        <v>690</v>
      </c>
      <c r="J254" s="9" t="s">
        <v>691</v>
      </c>
      <c r="K254" s="9" t="s">
        <v>692</v>
      </c>
      <c r="L254" s="9" t="s">
        <v>667</v>
      </c>
      <c r="M254" s="45" t="s">
        <v>691</v>
      </c>
      <c r="N254" s="45" t="s">
        <v>692</v>
      </c>
      <c r="O254" s="45" t="s">
        <v>667</v>
      </c>
      <c r="P254" s="45" t="s">
        <v>664</v>
      </c>
    </row>
    <row r="255" spans="2:16" x14ac:dyDescent="0.25">
      <c r="B255" s="1"/>
      <c r="C255" s="1"/>
      <c r="D255" s="1" t="s">
        <v>693</v>
      </c>
      <c r="E255" s="1">
        <v>0</v>
      </c>
      <c r="F255" s="10" t="s">
        <v>599</v>
      </c>
      <c r="G255" s="43">
        <f>SUM(H255:J255)</f>
        <v>0</v>
      </c>
      <c r="H255" s="1">
        <v>0</v>
      </c>
      <c r="I255" s="1">
        <v>0</v>
      </c>
      <c r="J255" s="1">
        <v>0</v>
      </c>
      <c r="K255" s="1">
        <v>0</v>
      </c>
      <c r="L255" s="1">
        <v>0</v>
      </c>
      <c r="M255" s="20" t="str">
        <f t="shared" ref="M255:M260" si="114">IF(G255&gt;0,(J255/G255)*100,"(-)")</f>
        <v>(-)</v>
      </c>
      <c r="N255" s="20" t="str">
        <f t="shared" ref="N255:N260" si="115">IF(G255&gt;0,(K255/G255)*100,"(-)")</f>
        <v>(-)</v>
      </c>
      <c r="O255" s="20" t="str">
        <f t="shared" ref="O255:O260" si="116">IF(G255&gt;0,(L255/G255)*100,"(-)")</f>
        <v>(-)</v>
      </c>
      <c r="P255" s="20" t="str">
        <f t="shared" ref="P255:P260" si="117">IF(G255&gt;0,((J255+K255)/G255)*100,"(-)")</f>
        <v>(-)</v>
      </c>
    </row>
    <row r="256" spans="2:16" x14ac:dyDescent="0.25">
      <c r="B256" s="1"/>
      <c r="C256" s="1"/>
      <c r="D256" s="1" t="s">
        <v>694</v>
      </c>
      <c r="E256" s="1">
        <v>0</v>
      </c>
      <c r="F256" s="10" t="s">
        <v>599</v>
      </c>
      <c r="G256" s="43">
        <f>SUM(H256:J256)</f>
        <v>0</v>
      </c>
      <c r="H256" s="1">
        <v>0</v>
      </c>
      <c r="I256" s="1">
        <v>0</v>
      </c>
      <c r="J256" s="1">
        <v>0</v>
      </c>
      <c r="K256" s="1">
        <v>0</v>
      </c>
      <c r="L256" s="1">
        <v>0</v>
      </c>
      <c r="M256" s="20" t="str">
        <f t="shared" si="114"/>
        <v>(-)</v>
      </c>
      <c r="N256" s="20" t="str">
        <f t="shared" si="115"/>
        <v>(-)</v>
      </c>
      <c r="O256" s="20" t="str">
        <f t="shared" si="116"/>
        <v>(-)</v>
      </c>
      <c r="P256" s="20" t="str">
        <f t="shared" si="117"/>
        <v>(-)</v>
      </c>
    </row>
    <row r="257" spans="2:16" x14ac:dyDescent="0.25">
      <c r="B257" s="1"/>
      <c r="C257" s="1"/>
      <c r="D257" s="1" t="s">
        <v>695</v>
      </c>
      <c r="E257" s="1">
        <v>0</v>
      </c>
      <c r="F257" s="10" t="s">
        <v>599</v>
      </c>
      <c r="G257" s="43">
        <f>SUM(H257:J257)</f>
        <v>0</v>
      </c>
      <c r="H257" s="1">
        <v>0</v>
      </c>
      <c r="I257" s="1">
        <v>0</v>
      </c>
      <c r="J257" s="1">
        <v>0</v>
      </c>
      <c r="K257" s="1">
        <v>0</v>
      </c>
      <c r="L257" s="1">
        <v>0</v>
      </c>
      <c r="M257" s="20" t="str">
        <f t="shared" si="114"/>
        <v>(-)</v>
      </c>
      <c r="N257" s="20" t="str">
        <f t="shared" si="115"/>
        <v>(-)</v>
      </c>
      <c r="O257" s="20" t="str">
        <f t="shared" si="116"/>
        <v>(-)</v>
      </c>
      <c r="P257" s="20" t="str">
        <f t="shared" si="117"/>
        <v>(-)</v>
      </c>
    </row>
    <row r="258" spans="2:16" x14ac:dyDescent="0.25">
      <c r="B258" s="1"/>
      <c r="C258" s="1"/>
      <c r="D258" s="1" t="s">
        <v>696</v>
      </c>
      <c r="E258" s="1">
        <v>0</v>
      </c>
      <c r="F258" s="10" t="s">
        <v>599</v>
      </c>
      <c r="G258" s="43">
        <f>SUM(H258:J258)</f>
        <v>1</v>
      </c>
      <c r="H258" s="1">
        <v>0</v>
      </c>
      <c r="I258" s="1">
        <v>1</v>
      </c>
      <c r="J258" s="1">
        <v>0</v>
      </c>
      <c r="K258" s="1">
        <v>0</v>
      </c>
      <c r="L258" s="1">
        <v>0</v>
      </c>
      <c r="M258" s="20">
        <f t="shared" si="114"/>
        <v>0</v>
      </c>
      <c r="N258" s="20">
        <f t="shared" si="115"/>
        <v>0</v>
      </c>
      <c r="O258" s="20">
        <f t="shared" si="116"/>
        <v>0</v>
      </c>
      <c r="P258" s="20">
        <f t="shared" si="117"/>
        <v>0</v>
      </c>
    </row>
    <row r="259" spans="2:16" x14ac:dyDescent="0.25">
      <c r="B259" s="1"/>
      <c r="C259" s="1"/>
      <c r="D259" s="1" t="s">
        <v>697</v>
      </c>
      <c r="E259" s="1">
        <v>0</v>
      </c>
      <c r="F259" s="10" t="s">
        <v>599</v>
      </c>
      <c r="G259" s="43">
        <f>SUM(H259:J259)</f>
        <v>2</v>
      </c>
      <c r="H259" s="1">
        <v>0</v>
      </c>
      <c r="I259" s="1">
        <v>0</v>
      </c>
      <c r="J259" s="1">
        <v>2</v>
      </c>
      <c r="K259" s="1">
        <v>0</v>
      </c>
      <c r="L259" s="1">
        <v>0</v>
      </c>
      <c r="M259" s="20">
        <f t="shared" si="114"/>
        <v>100</v>
      </c>
      <c r="N259" s="20">
        <f t="shared" si="115"/>
        <v>0</v>
      </c>
      <c r="O259" s="20">
        <f t="shared" si="116"/>
        <v>0</v>
      </c>
      <c r="P259" s="20">
        <f t="shared" si="117"/>
        <v>100</v>
      </c>
    </row>
    <row r="260" spans="2:16" ht="20.100000000000001" customHeight="1" x14ac:dyDescent="0.25">
      <c r="B260" s="1"/>
      <c r="C260" s="95" t="s">
        <v>698</v>
      </c>
      <c r="D260" s="107"/>
      <c r="E260" s="25"/>
      <c r="F260" s="10"/>
      <c r="G260" s="44">
        <f t="shared" ref="G260:L260" si="118">SUM(G255:G259)</f>
        <v>3</v>
      </c>
      <c r="H260" s="44">
        <f t="shared" si="118"/>
        <v>0</v>
      </c>
      <c r="I260" s="44">
        <f t="shared" si="118"/>
        <v>1</v>
      </c>
      <c r="J260" s="44">
        <f t="shared" si="118"/>
        <v>2</v>
      </c>
      <c r="K260" s="44">
        <f t="shared" si="118"/>
        <v>0</v>
      </c>
      <c r="L260" s="44">
        <f t="shared" si="118"/>
        <v>0</v>
      </c>
      <c r="M260" s="19">
        <f t="shared" si="114"/>
        <v>66.666666666666998</v>
      </c>
      <c r="N260" s="19">
        <f t="shared" si="115"/>
        <v>0</v>
      </c>
      <c r="O260" s="19">
        <f t="shared" si="116"/>
        <v>0</v>
      </c>
      <c r="P260" s="19">
        <f t="shared" si="117"/>
        <v>66.666666666666998</v>
      </c>
    </row>
    <row r="261" spans="2:16" ht="33" customHeight="1" x14ac:dyDescent="0.25">
      <c r="B261" s="87"/>
      <c r="C261" s="78" t="s">
        <v>699</v>
      </c>
      <c r="D261" s="78"/>
      <c r="E261" s="9" t="s">
        <v>688</v>
      </c>
      <c r="F261" s="35" t="s">
        <v>427</v>
      </c>
      <c r="G261" s="9" t="s">
        <v>506</v>
      </c>
      <c r="H261" s="9" t="s">
        <v>700</v>
      </c>
      <c r="I261" s="9" t="s">
        <v>701</v>
      </c>
      <c r="J261" s="9" t="s">
        <v>702</v>
      </c>
      <c r="K261" s="9"/>
      <c r="L261" s="9" t="s">
        <v>667</v>
      </c>
      <c r="M261" s="9" t="s">
        <v>702</v>
      </c>
      <c r="N261" s="9" t="s">
        <v>701</v>
      </c>
      <c r="O261" s="9" t="s">
        <v>667</v>
      </c>
      <c r="P261" s="9" t="s">
        <v>664</v>
      </c>
    </row>
    <row r="262" spans="2:16" x14ac:dyDescent="0.25">
      <c r="B262" s="87"/>
      <c r="C262" s="1"/>
      <c r="D262" s="1" t="s">
        <v>703</v>
      </c>
      <c r="E262" s="1">
        <v>0</v>
      </c>
      <c r="F262" s="10" t="s">
        <v>593</v>
      </c>
      <c r="G262" s="43">
        <f>SUM(H262:J262)</f>
        <v>6</v>
      </c>
      <c r="H262" s="1">
        <v>2</v>
      </c>
      <c r="I262" s="1">
        <v>2</v>
      </c>
      <c r="J262" s="1">
        <v>2</v>
      </c>
      <c r="K262" s="1"/>
      <c r="L262" s="1">
        <v>0</v>
      </c>
      <c r="M262" s="20">
        <f>IF(G262&gt;0,(J262/G262)*100,"(-)")</f>
        <v>33.333333333333002</v>
      </c>
      <c r="N262" s="20">
        <f>IF(G262&gt;0,(I262/G262)*100,"(-)")</f>
        <v>33.333333333333002</v>
      </c>
      <c r="O262" s="20">
        <f>IF(G262&gt;0,(L262/G262)*100,"(-)")</f>
        <v>0</v>
      </c>
      <c r="P262" s="20">
        <f>IF(G262&gt;0,((J262+I262)/G262)*100,"(-)")</f>
        <v>66.666666666666998</v>
      </c>
    </row>
    <row r="263" spans="2:16" x14ac:dyDescent="0.25">
      <c r="B263" s="87"/>
      <c r="C263" s="1"/>
      <c r="D263" s="1" t="s">
        <v>704</v>
      </c>
      <c r="E263" s="1">
        <v>0</v>
      </c>
      <c r="F263" s="10" t="s">
        <v>593</v>
      </c>
      <c r="G263" s="43">
        <f>SUM(H263:J263)</f>
        <v>1</v>
      </c>
      <c r="H263" s="1">
        <v>1</v>
      </c>
      <c r="I263" s="1">
        <v>0</v>
      </c>
      <c r="J263" s="1">
        <v>0</v>
      </c>
      <c r="K263" s="1"/>
      <c r="L263" s="1">
        <v>0</v>
      </c>
      <c r="M263" s="20">
        <f>IF(G263&gt;0,(J263/G263)*100,"(-)")</f>
        <v>0</v>
      </c>
      <c r="N263" s="20">
        <f>IF(G263&gt;0,(I263/G263)*100,"(-)")</f>
        <v>0</v>
      </c>
      <c r="O263" s="20">
        <f>IF(G263&gt;0,(L263/G263)*100,"(-)")</f>
        <v>0</v>
      </c>
      <c r="P263" s="20">
        <f>IF(G263&gt;0,((J263+I263)/G263)*100,"(-)")</f>
        <v>0</v>
      </c>
    </row>
    <row r="264" spans="2:16" x14ac:dyDescent="0.25">
      <c r="B264" s="87"/>
      <c r="C264" s="1"/>
      <c r="D264" s="1" t="s">
        <v>705</v>
      </c>
      <c r="E264" s="1">
        <v>0</v>
      </c>
      <c r="F264" s="10" t="s">
        <v>593</v>
      </c>
      <c r="G264" s="43">
        <f>SUM(H264:J264)</f>
        <v>0</v>
      </c>
      <c r="H264" s="1">
        <v>0</v>
      </c>
      <c r="I264" s="1">
        <v>0</v>
      </c>
      <c r="J264" s="1">
        <v>0</v>
      </c>
      <c r="K264" s="1"/>
      <c r="L264" s="1">
        <v>0</v>
      </c>
      <c r="M264" s="20" t="str">
        <f>IF(G264&gt;0,(J264/G264)*100,"(-)")</f>
        <v>(-)</v>
      </c>
      <c r="N264" s="20" t="str">
        <f>IF(G264&gt;0,(I264/G264)*100,"(-)")</f>
        <v>(-)</v>
      </c>
      <c r="O264" s="20" t="str">
        <f>IF(G264&gt;0,(L264/G264)*100,"(-)")</f>
        <v>(-)</v>
      </c>
      <c r="P264" s="20" t="str">
        <f>IF(G264&gt;0,((J264+I264)/G264)*100,"(-)")</f>
        <v>(-)</v>
      </c>
    </row>
    <row r="265" spans="2:16" ht="20.100000000000001" customHeight="1" x14ac:dyDescent="0.25">
      <c r="B265" s="87"/>
      <c r="C265" s="95" t="s">
        <v>706</v>
      </c>
      <c r="D265" s="107"/>
      <c r="E265" s="25"/>
      <c r="F265" s="10"/>
      <c r="G265" s="44">
        <f t="shared" ref="G265:L265" si="119">SUM(G262:G264)</f>
        <v>7</v>
      </c>
      <c r="H265" s="44">
        <f t="shared" si="119"/>
        <v>3</v>
      </c>
      <c r="I265" s="44">
        <f t="shared" si="119"/>
        <v>2</v>
      </c>
      <c r="J265" s="44">
        <f t="shared" si="119"/>
        <v>2</v>
      </c>
      <c r="K265" s="44">
        <f t="shared" si="119"/>
        <v>0</v>
      </c>
      <c r="L265" s="44">
        <f t="shared" si="119"/>
        <v>0</v>
      </c>
      <c r="M265" s="19">
        <f>IF(G265&gt;0,(J265/G265)*100,"(-)")</f>
        <v>28.571428571428999</v>
      </c>
      <c r="N265" s="19">
        <f>IF(G265&gt;0,(I265/G265)*100,"(-)")</f>
        <v>28.571428571428999</v>
      </c>
      <c r="O265" s="19">
        <f>IF(G265&gt;0,(L265/G265)*100,"(-)")</f>
        <v>0</v>
      </c>
      <c r="P265" s="19">
        <f>IF(G265&gt;0,((J265+I265)/G265)*100,"(-)")</f>
        <v>57.142857142856997</v>
      </c>
    </row>
    <row r="266" spans="2:16" x14ac:dyDescent="0.25">
      <c r="B266" s="24">
        <v>21</v>
      </c>
      <c r="C266" s="108" t="s">
        <v>495</v>
      </c>
      <c r="D266" s="87"/>
      <c r="E266" s="87"/>
      <c r="F266" s="96"/>
      <c r="G266" s="87"/>
      <c r="H266" s="87"/>
      <c r="I266" s="87"/>
      <c r="J266" s="87"/>
      <c r="K266" s="87"/>
      <c r="L266" s="87"/>
      <c r="M266" s="87"/>
      <c r="N266" s="87"/>
      <c r="O266" s="87"/>
      <c r="P266" s="87"/>
    </row>
    <row r="267" spans="2:16" ht="33" customHeight="1" x14ac:dyDescent="0.25">
      <c r="B267" s="1"/>
      <c r="C267" s="78" t="s">
        <v>687</v>
      </c>
      <c r="D267" s="78"/>
      <c r="E267" s="9" t="s">
        <v>688</v>
      </c>
      <c r="F267" s="35" t="s">
        <v>427</v>
      </c>
      <c r="G267" s="9" t="s">
        <v>506</v>
      </c>
      <c r="H267" s="9" t="s">
        <v>689</v>
      </c>
      <c r="I267" s="9" t="s">
        <v>690</v>
      </c>
      <c r="J267" s="9" t="s">
        <v>691</v>
      </c>
      <c r="K267" s="9" t="s">
        <v>692</v>
      </c>
      <c r="L267" s="9" t="s">
        <v>667</v>
      </c>
      <c r="M267" s="45" t="s">
        <v>691</v>
      </c>
      <c r="N267" s="45" t="s">
        <v>692</v>
      </c>
      <c r="O267" s="45" t="s">
        <v>667</v>
      </c>
      <c r="P267" s="45" t="s">
        <v>664</v>
      </c>
    </row>
    <row r="268" spans="2:16" x14ac:dyDescent="0.25">
      <c r="B268" s="1"/>
      <c r="C268" s="1"/>
      <c r="D268" s="1" t="s">
        <v>693</v>
      </c>
      <c r="E268" s="1">
        <v>0</v>
      </c>
      <c r="F268" s="10" t="s">
        <v>599</v>
      </c>
      <c r="G268" s="43">
        <f>SUM(H268:J268)</f>
        <v>0</v>
      </c>
      <c r="H268" s="1">
        <v>0</v>
      </c>
      <c r="I268" s="1">
        <v>0</v>
      </c>
      <c r="J268" s="1">
        <v>0</v>
      </c>
      <c r="K268" s="1">
        <v>0</v>
      </c>
      <c r="L268" s="1">
        <v>0</v>
      </c>
      <c r="M268" s="20" t="str">
        <f t="shared" ref="M268:M273" si="120">IF(G268&gt;0,(J268/G268)*100,"(-)")</f>
        <v>(-)</v>
      </c>
      <c r="N268" s="20" t="str">
        <f t="shared" ref="N268:N273" si="121">IF(G268&gt;0,(K268/G268)*100,"(-)")</f>
        <v>(-)</v>
      </c>
      <c r="O268" s="20" t="str">
        <f t="shared" ref="O268:O273" si="122">IF(G268&gt;0,(L268/G268)*100,"(-)")</f>
        <v>(-)</v>
      </c>
      <c r="P268" s="20" t="str">
        <f t="shared" ref="P268:P273" si="123">IF(G268&gt;0,((J268+K268)/G268)*100,"(-)")</f>
        <v>(-)</v>
      </c>
    </row>
    <row r="269" spans="2:16" x14ac:dyDescent="0.25">
      <c r="B269" s="1"/>
      <c r="C269" s="1"/>
      <c r="D269" s="1" t="s">
        <v>694</v>
      </c>
      <c r="E269" s="1">
        <v>0</v>
      </c>
      <c r="F269" s="10" t="s">
        <v>599</v>
      </c>
      <c r="G269" s="43">
        <f>SUM(H269:J269)</f>
        <v>0</v>
      </c>
      <c r="H269" s="1">
        <v>0</v>
      </c>
      <c r="I269" s="1">
        <v>0</v>
      </c>
      <c r="J269" s="1">
        <v>0</v>
      </c>
      <c r="K269" s="1">
        <v>0</v>
      </c>
      <c r="L269" s="1">
        <v>0</v>
      </c>
      <c r="M269" s="20" t="str">
        <f t="shared" si="120"/>
        <v>(-)</v>
      </c>
      <c r="N269" s="20" t="str">
        <f t="shared" si="121"/>
        <v>(-)</v>
      </c>
      <c r="O269" s="20" t="str">
        <f t="shared" si="122"/>
        <v>(-)</v>
      </c>
      <c r="P269" s="20" t="str">
        <f t="shared" si="123"/>
        <v>(-)</v>
      </c>
    </row>
    <row r="270" spans="2:16" x14ac:dyDescent="0.25">
      <c r="B270" s="1"/>
      <c r="C270" s="1"/>
      <c r="D270" s="1" t="s">
        <v>695</v>
      </c>
      <c r="E270" s="1">
        <v>0</v>
      </c>
      <c r="F270" s="10" t="s">
        <v>599</v>
      </c>
      <c r="G270" s="43">
        <f>SUM(H270:J270)</f>
        <v>0.8</v>
      </c>
      <c r="H270" s="1">
        <v>0.8</v>
      </c>
      <c r="I270" s="1">
        <v>0</v>
      </c>
      <c r="J270" s="1">
        <v>0</v>
      </c>
      <c r="K270" s="1">
        <v>0</v>
      </c>
      <c r="L270" s="1">
        <v>0</v>
      </c>
      <c r="M270" s="20">
        <f t="shared" si="120"/>
        <v>0</v>
      </c>
      <c r="N270" s="20">
        <f t="shared" si="121"/>
        <v>0</v>
      </c>
      <c r="O270" s="20">
        <f t="shared" si="122"/>
        <v>0</v>
      </c>
      <c r="P270" s="20">
        <f t="shared" si="123"/>
        <v>0</v>
      </c>
    </row>
    <row r="271" spans="2:16" x14ac:dyDescent="0.25">
      <c r="B271" s="1"/>
      <c r="C271" s="1"/>
      <c r="D271" s="1" t="s">
        <v>696</v>
      </c>
      <c r="E271" s="1">
        <v>0</v>
      </c>
      <c r="F271" s="10" t="s">
        <v>599</v>
      </c>
      <c r="G271" s="43">
        <f>SUM(H271:J271)</f>
        <v>0.75</v>
      </c>
      <c r="H271" s="1">
        <v>0.75</v>
      </c>
      <c r="I271" s="1">
        <v>0</v>
      </c>
      <c r="J271" s="1">
        <v>0</v>
      </c>
      <c r="K271" s="1">
        <v>0</v>
      </c>
      <c r="L271" s="1">
        <v>0</v>
      </c>
      <c r="M271" s="20">
        <f t="shared" si="120"/>
        <v>0</v>
      </c>
      <c r="N271" s="20">
        <f t="shared" si="121"/>
        <v>0</v>
      </c>
      <c r="O271" s="20">
        <f t="shared" si="122"/>
        <v>0</v>
      </c>
      <c r="P271" s="20">
        <f t="shared" si="123"/>
        <v>0</v>
      </c>
    </row>
    <row r="272" spans="2:16" x14ac:dyDescent="0.25">
      <c r="B272" s="1"/>
      <c r="C272" s="1"/>
      <c r="D272" s="1" t="s">
        <v>697</v>
      </c>
      <c r="E272" s="1">
        <v>0</v>
      </c>
      <c r="F272" s="10" t="s">
        <v>599</v>
      </c>
      <c r="G272" s="43">
        <f>SUM(H272:J272)</f>
        <v>0</v>
      </c>
      <c r="H272" s="1">
        <v>0</v>
      </c>
      <c r="I272" s="1">
        <v>0</v>
      </c>
      <c r="J272" s="1">
        <v>0</v>
      </c>
      <c r="K272" s="1">
        <v>0</v>
      </c>
      <c r="L272" s="1">
        <v>0</v>
      </c>
      <c r="M272" s="20" t="str">
        <f t="shared" si="120"/>
        <v>(-)</v>
      </c>
      <c r="N272" s="20" t="str">
        <f t="shared" si="121"/>
        <v>(-)</v>
      </c>
      <c r="O272" s="20" t="str">
        <f t="shared" si="122"/>
        <v>(-)</v>
      </c>
      <c r="P272" s="20" t="str">
        <f t="shared" si="123"/>
        <v>(-)</v>
      </c>
    </row>
    <row r="273" spans="2:16" ht="20.100000000000001" customHeight="1" x14ac:dyDescent="0.25">
      <c r="B273" s="1"/>
      <c r="C273" s="95" t="s">
        <v>698</v>
      </c>
      <c r="D273" s="107"/>
      <c r="E273" s="25"/>
      <c r="F273" s="10"/>
      <c r="G273" s="44">
        <f t="shared" ref="G273:L273" si="124">SUM(G268:G272)</f>
        <v>1.55</v>
      </c>
      <c r="H273" s="44">
        <f t="shared" si="124"/>
        <v>1.55</v>
      </c>
      <c r="I273" s="44">
        <f t="shared" si="124"/>
        <v>0</v>
      </c>
      <c r="J273" s="44">
        <f t="shared" si="124"/>
        <v>0</v>
      </c>
      <c r="K273" s="44">
        <f t="shared" si="124"/>
        <v>0</v>
      </c>
      <c r="L273" s="44">
        <f t="shared" si="124"/>
        <v>0</v>
      </c>
      <c r="M273" s="19">
        <f t="shared" si="120"/>
        <v>0</v>
      </c>
      <c r="N273" s="19">
        <f t="shared" si="121"/>
        <v>0</v>
      </c>
      <c r="O273" s="19">
        <f t="shared" si="122"/>
        <v>0</v>
      </c>
      <c r="P273" s="19">
        <f t="shared" si="123"/>
        <v>0</v>
      </c>
    </row>
    <row r="274" spans="2:16" ht="33" customHeight="1" x14ac:dyDescent="0.25">
      <c r="B274" s="87"/>
      <c r="C274" s="78" t="s">
        <v>699</v>
      </c>
      <c r="D274" s="78"/>
      <c r="E274" s="9" t="s">
        <v>688</v>
      </c>
      <c r="F274" s="35" t="s">
        <v>427</v>
      </c>
      <c r="G274" s="9" t="s">
        <v>506</v>
      </c>
      <c r="H274" s="9" t="s">
        <v>700</v>
      </c>
      <c r="I274" s="9" t="s">
        <v>701</v>
      </c>
      <c r="J274" s="9" t="s">
        <v>702</v>
      </c>
      <c r="K274" s="9"/>
      <c r="L274" s="9" t="s">
        <v>667</v>
      </c>
      <c r="M274" s="9" t="s">
        <v>702</v>
      </c>
      <c r="N274" s="9" t="s">
        <v>701</v>
      </c>
      <c r="O274" s="9" t="s">
        <v>667</v>
      </c>
      <c r="P274" s="9" t="s">
        <v>664</v>
      </c>
    </row>
    <row r="275" spans="2:16" x14ac:dyDescent="0.25">
      <c r="B275" s="87"/>
      <c r="C275" s="1"/>
      <c r="D275" s="1" t="s">
        <v>703</v>
      </c>
      <c r="E275" s="1">
        <v>0</v>
      </c>
      <c r="F275" s="10" t="s">
        <v>593</v>
      </c>
      <c r="G275" s="43">
        <f>SUM(H275:J275)</f>
        <v>9</v>
      </c>
      <c r="H275" s="1">
        <v>9</v>
      </c>
      <c r="I275" s="1">
        <v>0</v>
      </c>
      <c r="J275" s="1">
        <v>0</v>
      </c>
      <c r="K275" s="1"/>
      <c r="L275" s="1">
        <v>0</v>
      </c>
      <c r="M275" s="20">
        <f>IF(G275&gt;0,(J275/G275)*100,"(-)")</f>
        <v>0</v>
      </c>
      <c r="N275" s="20">
        <f>IF(G275&gt;0,(I275/G275)*100,"(-)")</f>
        <v>0</v>
      </c>
      <c r="O275" s="20">
        <f>IF(G275&gt;0,(L275/G275)*100,"(-)")</f>
        <v>0</v>
      </c>
      <c r="P275" s="20">
        <f>IF(G275&gt;0,((J275+I275)/G275)*100,"(-)")</f>
        <v>0</v>
      </c>
    </row>
    <row r="276" spans="2:16" x14ac:dyDescent="0.25">
      <c r="B276" s="87"/>
      <c r="C276" s="1"/>
      <c r="D276" s="1" t="s">
        <v>704</v>
      </c>
      <c r="E276" s="1">
        <v>0</v>
      </c>
      <c r="F276" s="10" t="s">
        <v>593</v>
      </c>
      <c r="G276" s="43">
        <f>SUM(H276:J276)</f>
        <v>0</v>
      </c>
      <c r="H276" s="1">
        <v>0</v>
      </c>
      <c r="I276" s="1">
        <v>0</v>
      </c>
      <c r="J276" s="1">
        <v>0</v>
      </c>
      <c r="K276" s="1"/>
      <c r="L276" s="1">
        <v>0</v>
      </c>
      <c r="M276" s="20" t="str">
        <f>IF(G276&gt;0,(J276/G276)*100,"(-)")</f>
        <v>(-)</v>
      </c>
      <c r="N276" s="20" t="str">
        <f>IF(G276&gt;0,(I276/G276)*100,"(-)")</f>
        <v>(-)</v>
      </c>
      <c r="O276" s="20" t="str">
        <f>IF(G276&gt;0,(L276/G276)*100,"(-)")</f>
        <v>(-)</v>
      </c>
      <c r="P276" s="20" t="str">
        <f>IF(G276&gt;0,((J276+I276)/G276)*100,"(-)")</f>
        <v>(-)</v>
      </c>
    </row>
    <row r="277" spans="2:16" x14ac:dyDescent="0.25">
      <c r="B277" s="87"/>
      <c r="C277" s="1"/>
      <c r="D277" s="1" t="s">
        <v>705</v>
      </c>
      <c r="E277" s="1">
        <v>0</v>
      </c>
      <c r="F277" s="10" t="s">
        <v>593</v>
      </c>
      <c r="G277" s="43">
        <f>SUM(H277:J277)</f>
        <v>0</v>
      </c>
      <c r="H277" s="1">
        <v>0</v>
      </c>
      <c r="I277" s="1">
        <v>0</v>
      </c>
      <c r="J277" s="1">
        <v>0</v>
      </c>
      <c r="K277" s="1"/>
      <c r="L277" s="1">
        <v>0</v>
      </c>
      <c r="M277" s="20" t="str">
        <f>IF(G277&gt;0,(J277/G277)*100,"(-)")</f>
        <v>(-)</v>
      </c>
      <c r="N277" s="20" t="str">
        <f>IF(G277&gt;0,(I277/G277)*100,"(-)")</f>
        <v>(-)</v>
      </c>
      <c r="O277" s="20" t="str">
        <f>IF(G277&gt;0,(L277/G277)*100,"(-)")</f>
        <v>(-)</v>
      </c>
      <c r="P277" s="20" t="str">
        <f>IF(G277&gt;0,((J277+I277)/G277)*100,"(-)")</f>
        <v>(-)</v>
      </c>
    </row>
    <row r="278" spans="2:16" ht="20.100000000000001" customHeight="1" x14ac:dyDescent="0.25">
      <c r="B278" s="87"/>
      <c r="C278" s="95" t="s">
        <v>706</v>
      </c>
      <c r="D278" s="107"/>
      <c r="E278" s="25"/>
      <c r="F278" s="10"/>
      <c r="G278" s="44">
        <f t="shared" ref="G278:L278" si="125">SUM(G275:G277)</f>
        <v>9</v>
      </c>
      <c r="H278" s="44">
        <f t="shared" si="125"/>
        <v>9</v>
      </c>
      <c r="I278" s="44">
        <f t="shared" si="125"/>
        <v>0</v>
      </c>
      <c r="J278" s="44">
        <f t="shared" si="125"/>
        <v>0</v>
      </c>
      <c r="K278" s="44">
        <f t="shared" si="125"/>
        <v>0</v>
      </c>
      <c r="L278" s="44">
        <f t="shared" si="125"/>
        <v>0</v>
      </c>
      <c r="M278" s="19">
        <f>IF(G278&gt;0,(J278/G278)*100,"(-)")</f>
        <v>0</v>
      </c>
      <c r="N278" s="19">
        <f>IF(G278&gt;0,(I278/G278)*100,"(-)")</f>
        <v>0</v>
      </c>
      <c r="O278" s="19">
        <f>IF(G278&gt;0,(L278/G278)*100,"(-)")</f>
        <v>0</v>
      </c>
      <c r="P278" s="19">
        <f>IF(G278&gt;0,((J278+I278)/G278)*100,"(-)")</f>
        <v>0</v>
      </c>
    </row>
    <row r="279" spans="2:16" x14ac:dyDescent="0.25">
      <c r="B279" s="24">
        <v>22</v>
      </c>
      <c r="C279" s="108" t="s">
        <v>496</v>
      </c>
      <c r="D279" s="87"/>
      <c r="E279" s="87"/>
      <c r="F279" s="96"/>
      <c r="G279" s="87"/>
      <c r="H279" s="87"/>
      <c r="I279" s="87"/>
      <c r="J279" s="87"/>
      <c r="K279" s="87"/>
      <c r="L279" s="87"/>
      <c r="M279" s="87"/>
      <c r="N279" s="87"/>
      <c r="O279" s="87"/>
      <c r="P279" s="87"/>
    </row>
    <row r="280" spans="2:16" ht="33" customHeight="1" x14ac:dyDescent="0.25">
      <c r="B280" s="1"/>
      <c r="C280" s="78" t="s">
        <v>687</v>
      </c>
      <c r="D280" s="78"/>
      <c r="E280" s="9" t="s">
        <v>688</v>
      </c>
      <c r="F280" s="35" t="s">
        <v>427</v>
      </c>
      <c r="G280" s="9" t="s">
        <v>506</v>
      </c>
      <c r="H280" s="9" t="s">
        <v>689</v>
      </c>
      <c r="I280" s="9" t="s">
        <v>690</v>
      </c>
      <c r="J280" s="9" t="s">
        <v>691</v>
      </c>
      <c r="K280" s="9" t="s">
        <v>692</v>
      </c>
      <c r="L280" s="9" t="s">
        <v>667</v>
      </c>
      <c r="M280" s="45" t="s">
        <v>691</v>
      </c>
      <c r="N280" s="45" t="s">
        <v>692</v>
      </c>
      <c r="O280" s="45" t="s">
        <v>667</v>
      </c>
      <c r="P280" s="45" t="s">
        <v>664</v>
      </c>
    </row>
    <row r="281" spans="2:16" x14ac:dyDescent="0.25">
      <c r="B281" s="1"/>
      <c r="C281" s="1"/>
      <c r="D281" s="1" t="s">
        <v>693</v>
      </c>
      <c r="E281" s="1">
        <v>0</v>
      </c>
      <c r="F281" s="10" t="s">
        <v>599</v>
      </c>
      <c r="G281" s="43">
        <f>SUM(H281:J281)</f>
        <v>0</v>
      </c>
      <c r="H281" s="1">
        <v>0</v>
      </c>
      <c r="I281" s="1">
        <v>0</v>
      </c>
      <c r="J281" s="1">
        <v>0</v>
      </c>
      <c r="K281" s="1">
        <v>0</v>
      </c>
      <c r="L281" s="1">
        <v>0</v>
      </c>
      <c r="M281" s="20" t="str">
        <f t="shared" ref="M281:M286" si="126">IF(G281&gt;0,(J281/G281)*100,"(-)")</f>
        <v>(-)</v>
      </c>
      <c r="N281" s="20" t="str">
        <f t="shared" ref="N281:N286" si="127">IF(G281&gt;0,(K281/G281)*100,"(-)")</f>
        <v>(-)</v>
      </c>
      <c r="O281" s="20" t="str">
        <f t="shared" ref="O281:O286" si="128">IF(G281&gt;0,(L281/G281)*100,"(-)")</f>
        <v>(-)</v>
      </c>
      <c r="P281" s="20" t="str">
        <f t="shared" ref="P281:P286" si="129">IF(G281&gt;0,((J281+K281)/G281)*100,"(-)")</f>
        <v>(-)</v>
      </c>
    </row>
    <row r="282" spans="2:16" x14ac:dyDescent="0.25">
      <c r="B282" s="1"/>
      <c r="C282" s="1"/>
      <c r="D282" s="1" t="s">
        <v>694</v>
      </c>
      <c r="E282" s="1">
        <v>0</v>
      </c>
      <c r="F282" s="10" t="s">
        <v>599</v>
      </c>
      <c r="G282" s="43">
        <f>SUM(H282:J282)</f>
        <v>0</v>
      </c>
      <c r="H282" s="1">
        <v>0</v>
      </c>
      <c r="I282" s="1">
        <v>0</v>
      </c>
      <c r="J282" s="1">
        <v>0</v>
      </c>
      <c r="K282" s="1">
        <v>0</v>
      </c>
      <c r="L282" s="1">
        <v>0</v>
      </c>
      <c r="M282" s="20" t="str">
        <f t="shared" si="126"/>
        <v>(-)</v>
      </c>
      <c r="N282" s="20" t="str">
        <f t="shared" si="127"/>
        <v>(-)</v>
      </c>
      <c r="O282" s="20" t="str">
        <f t="shared" si="128"/>
        <v>(-)</v>
      </c>
      <c r="P282" s="20" t="str">
        <f t="shared" si="129"/>
        <v>(-)</v>
      </c>
    </row>
    <row r="283" spans="2:16" x14ac:dyDescent="0.25">
      <c r="B283" s="1"/>
      <c r="C283" s="1"/>
      <c r="D283" s="1" t="s">
        <v>695</v>
      </c>
      <c r="E283" s="1">
        <v>0</v>
      </c>
      <c r="F283" s="10" t="s">
        <v>599</v>
      </c>
      <c r="G283" s="43">
        <f>SUM(H283:J283)</f>
        <v>0.33</v>
      </c>
      <c r="H283" s="1">
        <v>0.33</v>
      </c>
      <c r="I283" s="1">
        <v>0</v>
      </c>
      <c r="J283" s="1">
        <v>0</v>
      </c>
      <c r="K283" s="1">
        <v>0</v>
      </c>
      <c r="L283" s="1">
        <v>0</v>
      </c>
      <c r="M283" s="20">
        <f t="shared" si="126"/>
        <v>0</v>
      </c>
      <c r="N283" s="20">
        <f t="shared" si="127"/>
        <v>0</v>
      </c>
      <c r="O283" s="20">
        <f t="shared" si="128"/>
        <v>0</v>
      </c>
      <c r="P283" s="20">
        <f t="shared" si="129"/>
        <v>0</v>
      </c>
    </row>
    <row r="284" spans="2:16" x14ac:dyDescent="0.25">
      <c r="B284" s="1"/>
      <c r="C284" s="1"/>
      <c r="D284" s="1" t="s">
        <v>696</v>
      </c>
      <c r="E284" s="1">
        <v>0</v>
      </c>
      <c r="F284" s="10" t="s">
        <v>599</v>
      </c>
      <c r="G284" s="43">
        <f>SUM(H284:J284)</f>
        <v>1.56</v>
      </c>
      <c r="H284" s="1">
        <v>0</v>
      </c>
      <c r="I284" s="1">
        <v>1.56</v>
      </c>
      <c r="J284" s="1">
        <v>0</v>
      </c>
      <c r="K284" s="1">
        <v>0</v>
      </c>
      <c r="L284" s="1">
        <v>0</v>
      </c>
      <c r="M284" s="20">
        <f t="shared" si="126"/>
        <v>0</v>
      </c>
      <c r="N284" s="20">
        <f t="shared" si="127"/>
        <v>0</v>
      </c>
      <c r="O284" s="20">
        <f t="shared" si="128"/>
        <v>0</v>
      </c>
      <c r="P284" s="20">
        <f t="shared" si="129"/>
        <v>0</v>
      </c>
    </row>
    <row r="285" spans="2:16" x14ac:dyDescent="0.25">
      <c r="B285" s="1"/>
      <c r="C285" s="1"/>
      <c r="D285" s="1" t="s">
        <v>697</v>
      </c>
      <c r="E285" s="1">
        <v>0</v>
      </c>
      <c r="F285" s="10" t="s">
        <v>599</v>
      </c>
      <c r="G285" s="43">
        <f>SUM(H285:J285)</f>
        <v>1</v>
      </c>
      <c r="H285" s="1">
        <v>0</v>
      </c>
      <c r="I285" s="1">
        <v>0</v>
      </c>
      <c r="J285" s="1">
        <v>1</v>
      </c>
      <c r="K285" s="1">
        <v>0</v>
      </c>
      <c r="L285" s="1">
        <v>0</v>
      </c>
      <c r="M285" s="20">
        <f t="shared" si="126"/>
        <v>100</v>
      </c>
      <c r="N285" s="20">
        <f t="shared" si="127"/>
        <v>0</v>
      </c>
      <c r="O285" s="20">
        <f t="shared" si="128"/>
        <v>0</v>
      </c>
      <c r="P285" s="20">
        <f t="shared" si="129"/>
        <v>100</v>
      </c>
    </row>
    <row r="286" spans="2:16" ht="20.100000000000001" customHeight="1" x14ac:dyDescent="0.25">
      <c r="B286" s="1"/>
      <c r="C286" s="95" t="s">
        <v>698</v>
      </c>
      <c r="D286" s="107"/>
      <c r="E286" s="25"/>
      <c r="F286" s="10"/>
      <c r="G286" s="44">
        <f t="shared" ref="G286:L286" si="130">SUM(G281:G285)</f>
        <v>2.89</v>
      </c>
      <c r="H286" s="44">
        <f t="shared" si="130"/>
        <v>0.33</v>
      </c>
      <c r="I286" s="44">
        <f t="shared" si="130"/>
        <v>1.56</v>
      </c>
      <c r="J286" s="44">
        <f t="shared" si="130"/>
        <v>1</v>
      </c>
      <c r="K286" s="44">
        <f t="shared" si="130"/>
        <v>0</v>
      </c>
      <c r="L286" s="44">
        <f t="shared" si="130"/>
        <v>0</v>
      </c>
      <c r="M286" s="19">
        <f t="shared" si="126"/>
        <v>34.602076124566999</v>
      </c>
      <c r="N286" s="19">
        <f t="shared" si="127"/>
        <v>0</v>
      </c>
      <c r="O286" s="19">
        <f t="shared" si="128"/>
        <v>0</v>
      </c>
      <c r="P286" s="19">
        <f t="shared" si="129"/>
        <v>34.602076124566999</v>
      </c>
    </row>
    <row r="287" spans="2:16" ht="33" customHeight="1" x14ac:dyDescent="0.25">
      <c r="B287" s="87"/>
      <c r="C287" s="78" t="s">
        <v>699</v>
      </c>
      <c r="D287" s="78"/>
      <c r="E287" s="9" t="s">
        <v>688</v>
      </c>
      <c r="F287" s="35" t="s">
        <v>427</v>
      </c>
      <c r="G287" s="9" t="s">
        <v>506</v>
      </c>
      <c r="H287" s="9" t="s">
        <v>700</v>
      </c>
      <c r="I287" s="9" t="s">
        <v>701</v>
      </c>
      <c r="J287" s="9" t="s">
        <v>702</v>
      </c>
      <c r="K287" s="9"/>
      <c r="L287" s="9" t="s">
        <v>667</v>
      </c>
      <c r="M287" s="9" t="s">
        <v>702</v>
      </c>
      <c r="N287" s="9" t="s">
        <v>701</v>
      </c>
      <c r="O287" s="9" t="s">
        <v>667</v>
      </c>
      <c r="P287" s="9" t="s">
        <v>664</v>
      </c>
    </row>
    <row r="288" spans="2:16" x14ac:dyDescent="0.25">
      <c r="B288" s="87"/>
      <c r="C288" s="1"/>
      <c r="D288" s="1" t="s">
        <v>703</v>
      </c>
      <c r="E288" s="1">
        <v>0</v>
      </c>
      <c r="F288" s="10" t="s">
        <v>593</v>
      </c>
      <c r="G288" s="43">
        <f>SUM(H288:J288)</f>
        <v>4</v>
      </c>
      <c r="H288" s="1">
        <v>4</v>
      </c>
      <c r="I288" s="1">
        <v>0</v>
      </c>
      <c r="J288" s="1">
        <v>0</v>
      </c>
      <c r="K288" s="1"/>
      <c r="L288" s="1">
        <v>0</v>
      </c>
      <c r="M288" s="20">
        <f>IF(G288&gt;0,(J288/G288)*100,"(-)")</f>
        <v>0</v>
      </c>
      <c r="N288" s="20">
        <f>IF(G288&gt;0,(I288/G288)*100,"(-)")</f>
        <v>0</v>
      </c>
      <c r="O288" s="20">
        <f>IF(G288&gt;0,(L288/G288)*100,"(-)")</f>
        <v>0</v>
      </c>
      <c r="P288" s="20">
        <f>IF(G288&gt;0,((J288+I288)/G288)*100,"(-)")</f>
        <v>0</v>
      </c>
    </row>
    <row r="289" spans="1:16" x14ac:dyDescent="0.25">
      <c r="B289" s="87"/>
      <c r="C289" s="1"/>
      <c r="D289" s="1" t="s">
        <v>704</v>
      </c>
      <c r="E289" s="1">
        <v>0</v>
      </c>
      <c r="F289" s="10" t="s">
        <v>593</v>
      </c>
      <c r="G289" s="43">
        <f>SUM(H289:J289)</f>
        <v>0</v>
      </c>
      <c r="H289" s="1">
        <v>0</v>
      </c>
      <c r="I289" s="1">
        <v>0</v>
      </c>
      <c r="J289" s="1">
        <v>0</v>
      </c>
      <c r="K289" s="1"/>
      <c r="L289" s="1">
        <v>0</v>
      </c>
      <c r="M289" s="20" t="str">
        <f>IF(G289&gt;0,(J289/G289)*100,"(-)")</f>
        <v>(-)</v>
      </c>
      <c r="N289" s="20" t="str">
        <f>IF(G289&gt;0,(I289/G289)*100,"(-)")</f>
        <v>(-)</v>
      </c>
      <c r="O289" s="20" t="str">
        <f>IF(G289&gt;0,(L289/G289)*100,"(-)")</f>
        <v>(-)</v>
      </c>
      <c r="P289" s="20" t="str">
        <f>IF(G289&gt;0,((J289+I289)/G289)*100,"(-)")</f>
        <v>(-)</v>
      </c>
    </row>
    <row r="290" spans="1:16" x14ac:dyDescent="0.25">
      <c r="B290" s="87"/>
      <c r="C290" s="1"/>
      <c r="D290" s="1" t="s">
        <v>705</v>
      </c>
      <c r="E290" s="1">
        <v>0</v>
      </c>
      <c r="F290" s="10" t="s">
        <v>593</v>
      </c>
      <c r="G290" s="43">
        <f>SUM(H290:J290)</f>
        <v>0</v>
      </c>
      <c r="H290" s="1">
        <v>0</v>
      </c>
      <c r="I290" s="1">
        <v>0</v>
      </c>
      <c r="J290" s="1">
        <v>0</v>
      </c>
      <c r="K290" s="1"/>
      <c r="L290" s="1">
        <v>0</v>
      </c>
      <c r="M290" s="20" t="str">
        <f>IF(G290&gt;0,(J290/G290)*100,"(-)")</f>
        <v>(-)</v>
      </c>
      <c r="N290" s="20" t="str">
        <f>IF(G290&gt;0,(I290/G290)*100,"(-)")</f>
        <v>(-)</v>
      </c>
      <c r="O290" s="20" t="str">
        <f>IF(G290&gt;0,(L290/G290)*100,"(-)")</f>
        <v>(-)</v>
      </c>
      <c r="P290" s="20" t="str">
        <f>IF(G290&gt;0,((J290+I290)/G290)*100,"(-)")</f>
        <v>(-)</v>
      </c>
    </row>
    <row r="291" spans="1:16" ht="20.100000000000001" customHeight="1" x14ac:dyDescent="0.25">
      <c r="B291" s="87"/>
      <c r="C291" s="95" t="s">
        <v>706</v>
      </c>
      <c r="D291" s="107"/>
      <c r="E291" s="25"/>
      <c r="F291" s="10"/>
      <c r="G291" s="44">
        <f t="shared" ref="G291:L291" si="131">SUM(G288:G290)</f>
        <v>4</v>
      </c>
      <c r="H291" s="44">
        <f t="shared" si="131"/>
        <v>4</v>
      </c>
      <c r="I291" s="44">
        <f t="shared" si="131"/>
        <v>0</v>
      </c>
      <c r="J291" s="44">
        <f t="shared" si="131"/>
        <v>0</v>
      </c>
      <c r="K291" s="44">
        <f t="shared" si="131"/>
        <v>0</v>
      </c>
      <c r="L291" s="44">
        <f t="shared" si="131"/>
        <v>0</v>
      </c>
      <c r="M291" s="19">
        <f>IF(G291&gt;0,(J291/G291)*100,"(-)")</f>
        <v>0</v>
      </c>
      <c r="N291" s="19">
        <f>IF(G291&gt;0,(I291/G291)*100,"(-)")</f>
        <v>0</v>
      </c>
      <c r="O291" s="19">
        <f>IF(G291&gt;0,(L291/G291)*100,"(-)")</f>
        <v>0</v>
      </c>
      <c r="P291" s="19">
        <f>IF(G291&gt;0,((J291+I291)/G291)*100,"(-)")</f>
        <v>0</v>
      </c>
    </row>
    <row r="292" spans="1:16" x14ac:dyDescent="0.25">
      <c r="A292" s="5" t="s">
        <v>420</v>
      </c>
    </row>
    <row r="293" spans="1:16" x14ac:dyDescent="0.25">
      <c r="B293" s="98" t="s">
        <v>546</v>
      </c>
      <c r="C293" s="99"/>
      <c r="D293" s="99"/>
      <c r="E293" s="99"/>
      <c r="F293" s="99"/>
      <c r="G293" s="99"/>
    </row>
    <row r="294" spans="1:16" ht="65.099999999999994" customHeight="1" x14ac:dyDescent="0.25">
      <c r="B294" s="77" t="s">
        <v>707</v>
      </c>
      <c r="C294" s="77"/>
      <c r="D294" s="77"/>
      <c r="E294" s="77"/>
      <c r="F294" s="77"/>
      <c r="G294" s="77"/>
    </row>
  </sheetData>
  <sheetProtection formatCells="0" formatColumns="0" formatRows="0" insertColumns="0" insertRows="0" insertHyperlinks="0" deleteColumns="0" deleteRows="0" sort="0" autoFilter="0" pivotTables="0"/>
  <mergeCells count="136">
    <mergeCell ref="B294:G294"/>
    <mergeCell ref="C286:D286"/>
    <mergeCell ref="C287:D287"/>
    <mergeCell ref="C291:D291"/>
    <mergeCell ref="B287:B291"/>
    <mergeCell ref="B293:G293"/>
    <mergeCell ref="C274:D274"/>
    <mergeCell ref="C278:D278"/>
    <mergeCell ref="B274:B278"/>
    <mergeCell ref="C279:P279"/>
    <mergeCell ref="C280:D280"/>
    <mergeCell ref="C265:D265"/>
    <mergeCell ref="B261:B265"/>
    <mergeCell ref="C266:P266"/>
    <mergeCell ref="C267:D267"/>
    <mergeCell ref="C273:D273"/>
    <mergeCell ref="B248:B252"/>
    <mergeCell ref="C253:P253"/>
    <mergeCell ref="C254:D254"/>
    <mergeCell ref="C260:D260"/>
    <mergeCell ref="C261:D261"/>
    <mergeCell ref="C240:P240"/>
    <mergeCell ref="C241:D241"/>
    <mergeCell ref="C247:D247"/>
    <mergeCell ref="C248:D248"/>
    <mergeCell ref="C252:D252"/>
    <mergeCell ref="C228:D228"/>
    <mergeCell ref="C234:D234"/>
    <mergeCell ref="C235:D235"/>
    <mergeCell ref="C239:D239"/>
    <mergeCell ref="B235:B239"/>
    <mergeCell ref="C221:D221"/>
    <mergeCell ref="C222:D222"/>
    <mergeCell ref="C226:D226"/>
    <mergeCell ref="B222:B226"/>
    <mergeCell ref="C227:P227"/>
    <mergeCell ref="C209:D209"/>
    <mergeCell ref="C213:D213"/>
    <mergeCell ref="B209:B213"/>
    <mergeCell ref="C214:P214"/>
    <mergeCell ref="C215:D215"/>
    <mergeCell ref="C200:D200"/>
    <mergeCell ref="B196:B200"/>
    <mergeCell ref="C201:P201"/>
    <mergeCell ref="C202:D202"/>
    <mergeCell ref="C208:D208"/>
    <mergeCell ref="B183:B187"/>
    <mergeCell ref="C188:P188"/>
    <mergeCell ref="C189:D189"/>
    <mergeCell ref="C195:D195"/>
    <mergeCell ref="C196:D196"/>
    <mergeCell ref="C175:P175"/>
    <mergeCell ref="C176:D176"/>
    <mergeCell ref="C182:D182"/>
    <mergeCell ref="C183:D183"/>
    <mergeCell ref="C187:D187"/>
    <mergeCell ref="C163:D163"/>
    <mergeCell ref="C169:D169"/>
    <mergeCell ref="C170:D170"/>
    <mergeCell ref="C174:D174"/>
    <mergeCell ref="B170:B174"/>
    <mergeCell ref="C156:D156"/>
    <mergeCell ref="C157:D157"/>
    <mergeCell ref="C161:D161"/>
    <mergeCell ref="B157:B161"/>
    <mergeCell ref="C162:P162"/>
    <mergeCell ref="C144:D144"/>
    <mergeCell ref="C148:D148"/>
    <mergeCell ref="B144:B148"/>
    <mergeCell ref="C149:P149"/>
    <mergeCell ref="C150:D150"/>
    <mergeCell ref="C135:D135"/>
    <mergeCell ref="B131:B135"/>
    <mergeCell ref="C136:P136"/>
    <mergeCell ref="C137:D137"/>
    <mergeCell ref="C143:D143"/>
    <mergeCell ref="B118:B122"/>
    <mergeCell ref="C123:P123"/>
    <mergeCell ref="C124:D124"/>
    <mergeCell ref="C130:D130"/>
    <mergeCell ref="C131:D131"/>
    <mergeCell ref="C110:P110"/>
    <mergeCell ref="C111:D111"/>
    <mergeCell ref="C117:D117"/>
    <mergeCell ref="C118:D118"/>
    <mergeCell ref="C122:D122"/>
    <mergeCell ref="C98:D98"/>
    <mergeCell ref="C104:D104"/>
    <mergeCell ref="C105:D105"/>
    <mergeCell ref="C109:D109"/>
    <mergeCell ref="B105:B109"/>
    <mergeCell ref="C91:D91"/>
    <mergeCell ref="C92:D92"/>
    <mergeCell ref="C96:D96"/>
    <mergeCell ref="B92:B96"/>
    <mergeCell ref="C97:P97"/>
    <mergeCell ref="C79:D79"/>
    <mergeCell ref="C83:D83"/>
    <mergeCell ref="B79:B83"/>
    <mergeCell ref="C84:P84"/>
    <mergeCell ref="C85:D85"/>
    <mergeCell ref="C70:D70"/>
    <mergeCell ref="B66:B70"/>
    <mergeCell ref="C71:P71"/>
    <mergeCell ref="C72:D72"/>
    <mergeCell ref="C78:D78"/>
    <mergeCell ref="B53:B57"/>
    <mergeCell ref="C58:P58"/>
    <mergeCell ref="C59:D59"/>
    <mergeCell ref="C65:D65"/>
    <mergeCell ref="C66:D66"/>
    <mergeCell ref="C45:P45"/>
    <mergeCell ref="C46:D46"/>
    <mergeCell ref="C52:D52"/>
    <mergeCell ref="C53:D53"/>
    <mergeCell ref="C57:D57"/>
    <mergeCell ref="C33:D33"/>
    <mergeCell ref="C39:D39"/>
    <mergeCell ref="C40:D40"/>
    <mergeCell ref="C44:D44"/>
    <mergeCell ref="B40:B44"/>
    <mergeCell ref="C26:D26"/>
    <mergeCell ref="C27:D27"/>
    <mergeCell ref="C31:D31"/>
    <mergeCell ref="B27:B31"/>
    <mergeCell ref="C32:P32"/>
    <mergeCell ref="C14:D14"/>
    <mergeCell ref="C18:D18"/>
    <mergeCell ref="B14:B18"/>
    <mergeCell ref="C19:P19"/>
    <mergeCell ref="C20:D20"/>
    <mergeCell ref="H4:L4"/>
    <mergeCell ref="M4:P4"/>
    <mergeCell ref="C6:P6"/>
    <mergeCell ref="C7:D7"/>
    <mergeCell ref="C13:D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6"/>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40" customWidth="1"/>
    <col min="4" max="4" width="20" customWidth="1"/>
    <col min="5" max="5" width="0" hidden="1" customWidth="1"/>
    <col min="6" max="8" width="10" customWidth="1"/>
  </cols>
  <sheetData>
    <row r="2" spans="1:11" ht="18.75" x14ac:dyDescent="0.3">
      <c r="B2" s="13"/>
      <c r="C2" s="4" t="s">
        <v>708</v>
      </c>
      <c r="D2" s="4"/>
      <c r="E2" s="4"/>
      <c r="F2" s="4"/>
      <c r="G2" s="4"/>
      <c r="H2" s="4"/>
      <c r="I2" s="4"/>
      <c r="J2" s="4"/>
      <c r="K2" s="4"/>
    </row>
    <row r="3" spans="1:11" x14ac:dyDescent="0.25">
      <c r="B3" s="4"/>
      <c r="C3" s="4"/>
      <c r="D3" s="4"/>
      <c r="E3" s="4"/>
      <c r="F3" s="4"/>
      <c r="G3" s="4"/>
      <c r="H3" s="4"/>
      <c r="I3" s="4"/>
      <c r="J3" s="4"/>
      <c r="K3" s="4"/>
    </row>
    <row r="4" spans="1:11" x14ac:dyDescent="0.25">
      <c r="B4" s="78" t="s">
        <v>425</v>
      </c>
      <c r="C4" s="78" t="s">
        <v>595</v>
      </c>
      <c r="D4" s="78" t="s">
        <v>460</v>
      </c>
      <c r="E4" s="9"/>
      <c r="F4" s="9"/>
      <c r="G4" s="9"/>
      <c r="H4" s="78" t="s">
        <v>663</v>
      </c>
      <c r="I4" s="78"/>
      <c r="J4" s="78"/>
      <c r="K4" s="9" t="s">
        <v>462</v>
      </c>
    </row>
    <row r="5" spans="1:11" ht="31.5" x14ac:dyDescent="0.25">
      <c r="B5" s="78"/>
      <c r="C5" s="78"/>
      <c r="D5" s="78"/>
      <c r="E5" s="9" t="s">
        <v>662</v>
      </c>
      <c r="F5" s="9" t="s">
        <v>709</v>
      </c>
      <c r="G5" s="9" t="s">
        <v>506</v>
      </c>
      <c r="H5" s="9" t="s">
        <v>700</v>
      </c>
      <c r="I5" s="9" t="s">
        <v>710</v>
      </c>
      <c r="J5" s="9" t="s">
        <v>702</v>
      </c>
      <c r="K5" s="9" t="s">
        <v>711</v>
      </c>
    </row>
    <row r="6" spans="1:11" x14ac:dyDescent="0.25">
      <c r="B6" s="35"/>
      <c r="C6" s="36" t="s">
        <v>468</v>
      </c>
      <c r="D6" s="36"/>
      <c r="E6" s="36"/>
      <c r="F6" s="36"/>
      <c r="G6" s="46">
        <f>SUM(G$7:G10)</f>
        <v>105</v>
      </c>
      <c r="H6" s="46">
        <f>SUM(H$7:H10)</f>
        <v>105</v>
      </c>
      <c r="I6" s="46">
        <f>SUM(I$7:I10)</f>
        <v>0</v>
      </c>
      <c r="J6" s="46">
        <f>SUM(J$7:J10)</f>
        <v>0</v>
      </c>
      <c r="K6" s="39">
        <f>IF(G6&gt;0,((I6+J6)/G6)*100,"(-)")</f>
        <v>0</v>
      </c>
    </row>
    <row r="7" spans="1:11" x14ac:dyDescent="0.25">
      <c r="B7" s="1">
        <v>1</v>
      </c>
      <c r="C7" s="1" t="s">
        <v>712</v>
      </c>
      <c r="D7" s="1" t="s">
        <v>487</v>
      </c>
      <c r="E7" s="1">
        <v>0</v>
      </c>
      <c r="F7" s="1" t="s">
        <v>713</v>
      </c>
      <c r="G7" s="1">
        <f>SUM(H7:J7)</f>
        <v>10</v>
      </c>
      <c r="H7" s="1">
        <v>10</v>
      </c>
      <c r="I7" s="1">
        <v>0</v>
      </c>
      <c r="J7" s="1">
        <v>0</v>
      </c>
      <c r="K7" s="20">
        <f>IF(G7&gt;0,(I7+J7)/G7,"(-)")</f>
        <v>0</v>
      </c>
    </row>
    <row r="8" spans="1:11" x14ac:dyDescent="0.25">
      <c r="B8" s="1">
        <v>2</v>
      </c>
      <c r="C8" s="1" t="s">
        <v>714</v>
      </c>
      <c r="D8" s="1" t="s">
        <v>484</v>
      </c>
      <c r="E8" s="1">
        <v>0</v>
      </c>
      <c r="F8" s="1" t="s">
        <v>713</v>
      </c>
      <c r="G8" s="1">
        <f>SUM(H8:J8)</f>
        <v>20</v>
      </c>
      <c r="H8" s="1">
        <v>20</v>
      </c>
      <c r="I8" s="1">
        <v>0</v>
      </c>
      <c r="J8" s="1">
        <v>0</v>
      </c>
      <c r="K8" s="20">
        <f>IF(G8&gt;0,(I8+J8)/G8,"(-)")</f>
        <v>0</v>
      </c>
    </row>
    <row r="9" spans="1:11" x14ac:dyDescent="0.25">
      <c r="B9" s="1">
        <v>3</v>
      </c>
      <c r="C9" s="1" t="s">
        <v>715</v>
      </c>
      <c r="D9" s="1" t="s">
        <v>484</v>
      </c>
      <c r="E9" s="1">
        <v>0</v>
      </c>
      <c r="F9" s="1" t="s">
        <v>713</v>
      </c>
      <c r="G9" s="1">
        <f>SUM(H9:J9)</f>
        <v>40</v>
      </c>
      <c r="H9" s="1">
        <v>40</v>
      </c>
      <c r="I9" s="1">
        <v>0</v>
      </c>
      <c r="J9" s="1">
        <v>0</v>
      </c>
      <c r="K9" s="20">
        <f>IF(G9&gt;0,(I9+J9)/G9,"(-)")</f>
        <v>0</v>
      </c>
    </row>
    <row r="10" spans="1:11" x14ac:dyDescent="0.25">
      <c r="B10" s="1">
        <v>4</v>
      </c>
      <c r="C10" s="1" t="s">
        <v>716</v>
      </c>
      <c r="D10" s="1" t="s">
        <v>484</v>
      </c>
      <c r="E10" s="1">
        <v>0</v>
      </c>
      <c r="F10" s="1" t="s">
        <v>713</v>
      </c>
      <c r="G10" s="1">
        <f>SUM(H10:J10)</f>
        <v>35</v>
      </c>
      <c r="H10" s="1">
        <v>35</v>
      </c>
      <c r="I10" s="1">
        <v>0</v>
      </c>
      <c r="J10" s="1">
        <v>0</v>
      </c>
      <c r="K10" s="20">
        <f>IF(G10&gt;0,(I10+J10)/G10,"(-)")</f>
        <v>0</v>
      </c>
    </row>
    <row r="11" spans="1:11" x14ac:dyDescent="0.25">
      <c r="A11" s="5" t="s">
        <v>420</v>
      </c>
    </row>
    <row r="12" spans="1:11" x14ac:dyDescent="0.25">
      <c r="B12" s="98" t="s">
        <v>546</v>
      </c>
      <c r="C12" s="99"/>
      <c r="D12" s="99"/>
      <c r="E12" s="99"/>
      <c r="F12" s="99"/>
      <c r="G12" s="99"/>
    </row>
    <row r="13" spans="1:11" ht="150" customHeight="1" x14ac:dyDescent="0.25">
      <c r="B13" s="77" t="s">
        <v>717</v>
      </c>
      <c r="C13" s="77"/>
      <c r="D13" s="77"/>
      <c r="E13" s="77"/>
      <c r="F13" s="77"/>
      <c r="G13" s="77"/>
    </row>
    <row r="15" spans="1:11" x14ac:dyDescent="0.25">
      <c r="B15" t="s">
        <v>718</v>
      </c>
    </row>
    <row r="16" spans="1:11" x14ac:dyDescent="0.25">
      <c r="B16" s="1">
        <v>1</v>
      </c>
      <c r="C16" s="1" t="s">
        <v>719</v>
      </c>
      <c r="D16" s="1" t="s">
        <v>475</v>
      </c>
      <c r="E16" s="1">
        <v>2020</v>
      </c>
      <c r="F16" s="1" t="s">
        <v>713</v>
      </c>
      <c r="G16" s="47">
        <f>SUM(H16:J16)</f>
        <v>20</v>
      </c>
      <c r="H16" s="1">
        <v>14</v>
      </c>
      <c r="I16" s="1">
        <v>5</v>
      </c>
      <c r="J16" s="1">
        <v>1</v>
      </c>
      <c r="K16" s="48">
        <f>IF(G16&gt;0,((I16+J16)/G16)*100,0)</f>
        <v>30</v>
      </c>
    </row>
  </sheetData>
  <sheetProtection formatCells="0" formatColumns="0" formatRows="0" insertColumns="0" insertRows="0" insertHyperlinks="0" deleteColumns="0" deleteRows="0" sort="0" autoFilter="0" pivotTables="0"/>
  <mergeCells count="6">
    <mergeCell ref="B13:G13"/>
    <mergeCell ref="B4:B5"/>
    <mergeCell ref="C4:C5"/>
    <mergeCell ref="D4:D5"/>
    <mergeCell ref="H4:J4"/>
    <mergeCell ref="B12:G12"/>
  </mergeCells>
  <dataValidations count="1">
    <dataValidation type="list" errorStyle="information" allowBlank="1" errorTitle="Giá trị nhập bị sai" error="Giá trị không đúng trong danh sách." prompt="Chọn từ danh sách" sqref="F7:F10 F16" xr:uid="{00000000-0002-0000-0B00-000002000000}">
      <formula1>"Cơ sở,Chiếc,Phòng,Nhà,Ca"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0B00-000000000000}">
          <x14:formula1>
            <xm:f>'A5'!$C$8:$C$29</xm:f>
          </x14:formula1>
          <xm:sqref>D7:D10 D16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15"/>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40" customWidth="1"/>
    <col min="4" max="4" width="20" customWidth="1"/>
    <col min="5" max="5" width="10" customWidth="1"/>
    <col min="6" max="6" width="0" hidden="1" customWidth="1"/>
    <col min="7" max="11" width="10" customWidth="1"/>
  </cols>
  <sheetData>
    <row r="2" spans="1:12" x14ac:dyDescent="0.25">
      <c r="B2" s="4"/>
      <c r="C2" s="4" t="s">
        <v>720</v>
      </c>
      <c r="D2" s="4"/>
      <c r="E2" s="4"/>
      <c r="F2" s="4"/>
      <c r="G2" s="4"/>
      <c r="H2" s="4"/>
      <c r="I2" s="4"/>
      <c r="J2" s="4"/>
      <c r="K2" s="4"/>
      <c r="L2" s="4"/>
    </row>
    <row r="3" spans="1:12" x14ac:dyDescent="0.25">
      <c r="B3" s="4"/>
      <c r="C3" s="4"/>
      <c r="D3" s="4"/>
      <c r="E3" s="4"/>
      <c r="F3" s="4"/>
      <c r="G3" s="4"/>
      <c r="H3" s="4"/>
      <c r="I3" s="4"/>
      <c r="J3" s="4"/>
      <c r="K3" s="4"/>
      <c r="L3" s="4"/>
    </row>
    <row r="4" spans="1:12" x14ac:dyDescent="0.25">
      <c r="B4" s="78" t="s">
        <v>425</v>
      </c>
      <c r="C4" s="78" t="s">
        <v>721</v>
      </c>
      <c r="D4" s="78" t="s">
        <v>722</v>
      </c>
      <c r="E4" s="78" t="s">
        <v>506</v>
      </c>
      <c r="F4" s="78" t="s">
        <v>662</v>
      </c>
      <c r="G4" s="78" t="s">
        <v>723</v>
      </c>
      <c r="H4" s="78" t="s">
        <v>724</v>
      </c>
      <c r="I4" s="78" t="s">
        <v>663</v>
      </c>
      <c r="J4" s="78"/>
      <c r="K4" s="78"/>
      <c r="L4" s="9" t="s">
        <v>462</v>
      </c>
    </row>
    <row r="5" spans="1:12" ht="31.5" x14ac:dyDescent="0.25">
      <c r="B5" s="78"/>
      <c r="C5" s="78"/>
      <c r="D5" s="78"/>
      <c r="E5" s="78"/>
      <c r="F5" s="78"/>
      <c r="G5" s="78"/>
      <c r="H5" s="78"/>
      <c r="I5" s="50" t="s">
        <v>725</v>
      </c>
      <c r="J5" s="50" t="s">
        <v>710</v>
      </c>
      <c r="K5" s="50" t="s">
        <v>702</v>
      </c>
      <c r="L5" s="9" t="s">
        <v>726</v>
      </c>
    </row>
    <row r="6" spans="1:12" x14ac:dyDescent="0.25">
      <c r="B6" s="35"/>
      <c r="C6" s="9"/>
      <c r="D6" s="34"/>
      <c r="E6" s="49"/>
      <c r="F6" s="9"/>
      <c r="G6" s="37">
        <f>SUM(G7:G8)</f>
        <v>5</v>
      </c>
      <c r="H6" s="37">
        <f>SUM(H7:H8)</f>
        <v>14</v>
      </c>
      <c r="I6" s="37">
        <f>SUM(I7:I8)</f>
        <v>14</v>
      </c>
      <c r="J6" s="37">
        <f>SUM(J7:J8)</f>
        <v>0</v>
      </c>
      <c r="K6" s="37">
        <f>SUM(K7:K8)</f>
        <v>0</v>
      </c>
      <c r="L6" s="39">
        <f>IF(H6&gt;0,((J6+K6)/H6)*100,"(-)")</f>
        <v>0</v>
      </c>
    </row>
    <row r="7" spans="1:12" x14ac:dyDescent="0.25">
      <c r="B7" s="10">
        <v>1</v>
      </c>
      <c r="C7" s="11" t="s">
        <v>727</v>
      </c>
      <c r="D7" s="12"/>
      <c r="E7" s="17">
        <v>0</v>
      </c>
      <c r="F7" s="10">
        <v>0</v>
      </c>
      <c r="G7" s="17">
        <v>0</v>
      </c>
      <c r="H7" s="38">
        <f>SUM(I7:K7)</f>
        <v>0</v>
      </c>
      <c r="I7" s="17">
        <v>0</v>
      </c>
      <c r="J7" s="17">
        <v>0</v>
      </c>
      <c r="K7" s="17">
        <v>0</v>
      </c>
      <c r="L7" s="20" t="str">
        <f>IF(H7&gt;0,((J7+K7)/H7)*100,"(-)")</f>
        <v>(-)</v>
      </c>
    </row>
    <row r="8" spans="1:12" x14ac:dyDescent="0.25">
      <c r="B8" s="10">
        <v>2</v>
      </c>
      <c r="C8" s="11" t="s">
        <v>728</v>
      </c>
      <c r="D8" s="12"/>
      <c r="E8" s="17">
        <v>1</v>
      </c>
      <c r="F8" s="10">
        <v>0</v>
      </c>
      <c r="G8" s="17">
        <v>5</v>
      </c>
      <c r="H8" s="38">
        <f>SUM(I8:K8)</f>
        <v>14</v>
      </c>
      <c r="I8" s="17">
        <v>14</v>
      </c>
      <c r="J8" s="17">
        <v>0</v>
      </c>
      <c r="K8" s="17">
        <v>0</v>
      </c>
      <c r="L8" s="20">
        <f>IF(H8&gt;0,((J8+K8)/H8)*100,"(-)")</f>
        <v>0</v>
      </c>
    </row>
    <row r="9" spans="1:12" x14ac:dyDescent="0.25">
      <c r="B9" s="10"/>
      <c r="C9" s="36" t="s">
        <v>729</v>
      </c>
      <c r="D9" s="42"/>
      <c r="E9" s="25"/>
      <c r="F9" s="25"/>
      <c r="G9" s="25"/>
      <c r="H9" s="25"/>
      <c r="I9" s="51" t="s">
        <v>730</v>
      </c>
      <c r="J9" s="51" t="s">
        <v>731</v>
      </c>
      <c r="K9" s="51" t="s">
        <v>732</v>
      </c>
      <c r="L9" s="1"/>
    </row>
    <row r="10" spans="1:12" ht="31.5" x14ac:dyDescent="0.25">
      <c r="B10" s="10">
        <v>1</v>
      </c>
      <c r="C10" s="11" t="s">
        <v>733</v>
      </c>
      <c r="D10" s="12"/>
      <c r="E10" s="1"/>
      <c r="F10" s="1"/>
      <c r="G10" s="1"/>
      <c r="H10" s="1"/>
      <c r="I10" s="1">
        <v>14</v>
      </c>
      <c r="J10" s="1">
        <v>0</v>
      </c>
      <c r="K10" s="1">
        <v>0</v>
      </c>
      <c r="L10" s="48">
        <f>IF(SUM(I10:K10)&gt;0,((J10+K10)/SUM(I10:K10))*100,0)</f>
        <v>0</v>
      </c>
    </row>
    <row r="11" spans="1:12" x14ac:dyDescent="0.25">
      <c r="A11" s="5" t="s">
        <v>420</v>
      </c>
    </row>
    <row r="12" spans="1:12" x14ac:dyDescent="0.25">
      <c r="B12" s="75" t="s">
        <v>546</v>
      </c>
      <c r="C12" s="93"/>
      <c r="D12" s="75"/>
      <c r="E12" s="75"/>
      <c r="F12" s="75"/>
      <c r="G12" s="75"/>
      <c r="H12" s="75"/>
      <c r="I12" s="75"/>
      <c r="J12" s="75"/>
      <c r="K12" s="75"/>
      <c r="L12" s="75"/>
    </row>
    <row r="13" spans="1:12" x14ac:dyDescent="0.25">
      <c r="B13" s="75" t="s">
        <v>734</v>
      </c>
      <c r="C13" s="75"/>
      <c r="D13" s="75"/>
      <c r="E13" s="75"/>
      <c r="F13" s="75"/>
      <c r="G13" s="75"/>
      <c r="H13" s="75"/>
      <c r="I13" s="75"/>
      <c r="J13" s="75"/>
      <c r="K13" s="75"/>
      <c r="L13" s="75"/>
    </row>
    <row r="14" spans="1:12" x14ac:dyDescent="0.25">
      <c r="B14" s="75" t="s">
        <v>735</v>
      </c>
      <c r="C14" s="75"/>
      <c r="D14" s="75"/>
      <c r="E14" s="75"/>
      <c r="F14" s="75"/>
      <c r="G14" s="75"/>
      <c r="H14" s="75"/>
      <c r="I14" s="75"/>
      <c r="J14" s="75"/>
      <c r="K14" s="75"/>
      <c r="L14" s="75"/>
    </row>
    <row r="15" spans="1:12" x14ac:dyDescent="0.25">
      <c r="B15" s="75" t="s">
        <v>736</v>
      </c>
      <c r="C15" s="75"/>
      <c r="D15" s="75"/>
      <c r="E15" s="75"/>
      <c r="F15" s="75"/>
      <c r="G15" s="75"/>
      <c r="H15" s="75"/>
      <c r="I15" s="75"/>
      <c r="J15" s="75"/>
      <c r="K15" s="75"/>
      <c r="L15" s="75"/>
    </row>
  </sheetData>
  <sheetProtection formatCells="0" formatColumns="0" formatRows="0" insertColumns="0" insertRows="0" insertHyperlinks="0" deleteColumns="0" deleteRows="0" sort="0" autoFilter="0" pivotTables="0"/>
  <mergeCells count="12">
    <mergeCell ref="B14:L14"/>
    <mergeCell ref="B15:L15"/>
    <mergeCell ref="G4:G5"/>
    <mergeCell ref="H4:H5"/>
    <mergeCell ref="I4:K4"/>
    <mergeCell ref="B12:L12"/>
    <mergeCell ref="B13:L13"/>
    <mergeCell ref="B4:B5"/>
    <mergeCell ref="C4:C5"/>
    <mergeCell ref="D4:D5"/>
    <mergeCell ref="E4:E5"/>
    <mergeCell ref="F4:F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0C00-000000000000}">
          <x14:formula1>
            <xm:f>'A5'!$C$8:$C$29</xm:f>
          </x14:formula1>
          <xm:sqref>D7:D8 D10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38"/>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3" width="30" customWidth="1"/>
    <col min="4" max="4" width="25" customWidth="1"/>
    <col min="5" max="5" width="17" customWidth="1"/>
    <col min="6" max="11" width="10" customWidth="1"/>
  </cols>
  <sheetData>
    <row r="2" spans="2:11" ht="18.75" x14ac:dyDescent="0.3">
      <c r="B2" s="4"/>
      <c r="C2" s="13" t="s">
        <v>737</v>
      </c>
      <c r="D2" s="4"/>
      <c r="E2" s="4"/>
      <c r="F2" s="4"/>
      <c r="G2" s="4"/>
      <c r="H2" s="4"/>
      <c r="I2" s="4"/>
      <c r="J2" s="4"/>
      <c r="K2" s="4"/>
    </row>
    <row r="3" spans="2:11" x14ac:dyDescent="0.25">
      <c r="B3" s="4"/>
      <c r="C3" s="4"/>
      <c r="D3" s="4"/>
      <c r="E3" s="4"/>
      <c r="F3" s="4"/>
      <c r="G3" s="4"/>
      <c r="H3" s="4"/>
      <c r="I3" s="4"/>
      <c r="J3" s="4"/>
      <c r="K3" s="4"/>
    </row>
    <row r="4" spans="2:11" x14ac:dyDescent="0.25">
      <c r="B4" s="78" t="s">
        <v>445</v>
      </c>
      <c r="C4" s="78" t="s">
        <v>738</v>
      </c>
      <c r="D4" s="78" t="s">
        <v>739</v>
      </c>
      <c r="E4" s="78" t="s">
        <v>740</v>
      </c>
      <c r="F4" s="78" t="s">
        <v>709</v>
      </c>
      <c r="G4" s="78" t="s">
        <v>506</v>
      </c>
      <c r="H4" s="78" t="s">
        <v>663</v>
      </c>
      <c r="I4" s="78"/>
      <c r="J4" s="78"/>
      <c r="K4" s="9" t="s">
        <v>462</v>
      </c>
    </row>
    <row r="5" spans="2:11" ht="31.5" x14ac:dyDescent="0.25">
      <c r="B5" s="78"/>
      <c r="C5" s="78"/>
      <c r="D5" s="78"/>
      <c r="E5" s="78"/>
      <c r="F5" s="78"/>
      <c r="G5" s="78"/>
      <c r="H5" s="9" t="s">
        <v>700</v>
      </c>
      <c r="I5" s="9" t="s">
        <v>710</v>
      </c>
      <c r="J5" s="9" t="s">
        <v>702</v>
      </c>
      <c r="K5" s="9" t="s">
        <v>741</v>
      </c>
    </row>
    <row r="6" spans="2:11" x14ac:dyDescent="0.25">
      <c r="B6" s="10"/>
      <c r="C6" s="10"/>
      <c r="D6" s="10"/>
      <c r="E6" s="10"/>
      <c r="F6" s="10"/>
      <c r="G6" s="40">
        <f>SUM(G7:G31)</f>
        <v>25</v>
      </c>
      <c r="H6" s="40">
        <f>SUM(H7:H31)</f>
        <v>16</v>
      </c>
      <c r="I6" s="40">
        <f>SUM(I7:I31)</f>
        <v>5</v>
      </c>
      <c r="J6" s="40">
        <f>SUM(J7:J31)</f>
        <v>4</v>
      </c>
      <c r="K6" s="19">
        <f>IF(G6&gt;0,((I6+J6)/G$6)*100, "(-)")</f>
        <v>36</v>
      </c>
    </row>
    <row r="7" spans="2:11" x14ac:dyDescent="0.25">
      <c r="B7" s="10">
        <v>1</v>
      </c>
      <c r="C7" s="1" t="s">
        <v>742</v>
      </c>
      <c r="D7" s="1" t="s">
        <v>480</v>
      </c>
      <c r="E7" s="10" t="s">
        <v>743</v>
      </c>
      <c r="F7" s="10" t="s">
        <v>606</v>
      </c>
      <c r="G7" s="38">
        <f t="shared" ref="G7:G30" si="0">SUM(H7:J7)</f>
        <v>1</v>
      </c>
      <c r="H7" s="17">
        <v>1</v>
      </c>
      <c r="I7" s="17">
        <v>0</v>
      </c>
      <c r="J7" s="17">
        <v>0</v>
      </c>
      <c r="K7" s="20">
        <f t="shared" ref="K7:K30" si="1">IF(G7&gt;0,((I7+J7)/G7)*100,"(-)")</f>
        <v>0</v>
      </c>
    </row>
    <row r="8" spans="2:11" x14ac:dyDescent="0.25">
      <c r="B8" s="10">
        <v>2</v>
      </c>
      <c r="C8" s="1" t="s">
        <v>744</v>
      </c>
      <c r="D8" s="1" t="s">
        <v>475</v>
      </c>
      <c r="E8" s="10" t="s">
        <v>745</v>
      </c>
      <c r="F8" s="10" t="s">
        <v>746</v>
      </c>
      <c r="G8" s="38">
        <f t="shared" si="0"/>
        <v>1</v>
      </c>
      <c r="H8" s="17">
        <v>0</v>
      </c>
      <c r="I8" s="17">
        <v>1</v>
      </c>
      <c r="J8" s="17">
        <v>0</v>
      </c>
      <c r="K8" s="20">
        <f t="shared" si="1"/>
        <v>100</v>
      </c>
    </row>
    <row r="9" spans="2:11" x14ac:dyDescent="0.25">
      <c r="B9" s="10">
        <v>3</v>
      </c>
      <c r="C9" s="1" t="s">
        <v>747</v>
      </c>
      <c r="D9" s="1" t="s">
        <v>476</v>
      </c>
      <c r="E9" s="10" t="s">
        <v>745</v>
      </c>
      <c r="F9" s="10" t="s">
        <v>746</v>
      </c>
      <c r="G9" s="38">
        <f t="shared" si="0"/>
        <v>1</v>
      </c>
      <c r="H9" s="17">
        <v>0</v>
      </c>
      <c r="I9" s="17">
        <v>0</v>
      </c>
      <c r="J9" s="17">
        <v>1</v>
      </c>
      <c r="K9" s="20">
        <f t="shared" si="1"/>
        <v>100</v>
      </c>
    </row>
    <row r="10" spans="2:11" x14ac:dyDescent="0.25">
      <c r="B10" s="10">
        <v>4</v>
      </c>
      <c r="C10" s="1" t="s">
        <v>748</v>
      </c>
      <c r="D10" s="1" t="s">
        <v>477</v>
      </c>
      <c r="E10" s="10" t="s">
        <v>745</v>
      </c>
      <c r="F10" s="10" t="s">
        <v>746</v>
      </c>
      <c r="G10" s="38">
        <f t="shared" si="0"/>
        <v>1</v>
      </c>
      <c r="H10" s="17">
        <v>0</v>
      </c>
      <c r="I10" s="17">
        <v>1</v>
      </c>
      <c r="J10" s="17">
        <v>0</v>
      </c>
      <c r="K10" s="20">
        <f t="shared" si="1"/>
        <v>100</v>
      </c>
    </row>
    <row r="11" spans="2:11" x14ac:dyDescent="0.25">
      <c r="B11" s="10">
        <v>5</v>
      </c>
      <c r="C11" s="1" t="s">
        <v>749</v>
      </c>
      <c r="D11" s="1" t="s">
        <v>478</v>
      </c>
      <c r="E11" s="10" t="s">
        <v>745</v>
      </c>
      <c r="F11" s="10" t="s">
        <v>746</v>
      </c>
      <c r="G11" s="38">
        <f t="shared" si="0"/>
        <v>1</v>
      </c>
      <c r="H11" s="17">
        <v>1</v>
      </c>
      <c r="I11" s="17">
        <v>0</v>
      </c>
      <c r="J11" s="17">
        <v>0</v>
      </c>
      <c r="K11" s="20">
        <f t="shared" si="1"/>
        <v>0</v>
      </c>
    </row>
    <row r="12" spans="2:11" x14ac:dyDescent="0.25">
      <c r="B12" s="10">
        <v>6</v>
      </c>
      <c r="C12" s="1" t="s">
        <v>750</v>
      </c>
      <c r="D12" s="1" t="s">
        <v>479</v>
      </c>
      <c r="E12" s="10" t="s">
        <v>745</v>
      </c>
      <c r="F12" s="10" t="s">
        <v>746</v>
      </c>
      <c r="G12" s="38">
        <f t="shared" si="0"/>
        <v>1</v>
      </c>
      <c r="H12" s="17">
        <v>0</v>
      </c>
      <c r="I12" s="17">
        <v>1</v>
      </c>
      <c r="J12" s="17">
        <v>0</v>
      </c>
      <c r="K12" s="20">
        <f t="shared" si="1"/>
        <v>100</v>
      </c>
    </row>
    <row r="13" spans="2:11" x14ac:dyDescent="0.25">
      <c r="B13" s="10">
        <v>7</v>
      </c>
      <c r="C13" s="1" t="s">
        <v>751</v>
      </c>
      <c r="D13" s="1" t="s">
        <v>480</v>
      </c>
      <c r="E13" s="10" t="s">
        <v>745</v>
      </c>
      <c r="F13" s="10" t="s">
        <v>746</v>
      </c>
      <c r="G13" s="38">
        <f t="shared" si="0"/>
        <v>1</v>
      </c>
      <c r="H13" s="17">
        <v>0</v>
      </c>
      <c r="I13" s="17">
        <v>0</v>
      </c>
      <c r="J13" s="17">
        <v>1</v>
      </c>
      <c r="K13" s="20">
        <f t="shared" si="1"/>
        <v>100</v>
      </c>
    </row>
    <row r="14" spans="2:11" x14ac:dyDescent="0.25">
      <c r="B14" s="10">
        <v>8</v>
      </c>
      <c r="C14" s="1" t="s">
        <v>752</v>
      </c>
      <c r="D14" s="1" t="s">
        <v>481</v>
      </c>
      <c r="E14" s="10" t="s">
        <v>745</v>
      </c>
      <c r="F14" s="10" t="s">
        <v>746</v>
      </c>
      <c r="G14" s="38">
        <f t="shared" si="0"/>
        <v>0</v>
      </c>
      <c r="H14" s="17">
        <v>0</v>
      </c>
      <c r="I14" s="17">
        <v>0</v>
      </c>
      <c r="J14" s="17">
        <v>0</v>
      </c>
      <c r="K14" s="20" t="str">
        <f t="shared" si="1"/>
        <v>(-)</v>
      </c>
    </row>
    <row r="15" spans="2:11" x14ac:dyDescent="0.25">
      <c r="B15" s="10">
        <v>9</v>
      </c>
      <c r="C15" s="1" t="s">
        <v>753</v>
      </c>
      <c r="D15" s="1" t="s">
        <v>482</v>
      </c>
      <c r="E15" s="10" t="s">
        <v>745</v>
      </c>
      <c r="F15" s="10" t="s">
        <v>746</v>
      </c>
      <c r="G15" s="38">
        <f t="shared" si="0"/>
        <v>2</v>
      </c>
      <c r="H15" s="17">
        <v>1</v>
      </c>
      <c r="I15" s="17">
        <v>1</v>
      </c>
      <c r="J15" s="17">
        <v>0</v>
      </c>
      <c r="K15" s="20">
        <f t="shared" si="1"/>
        <v>50</v>
      </c>
    </row>
    <row r="16" spans="2:11" x14ac:dyDescent="0.25">
      <c r="B16" s="10">
        <v>10</v>
      </c>
      <c r="C16" s="1" t="s">
        <v>754</v>
      </c>
      <c r="D16" s="1" t="s">
        <v>483</v>
      </c>
      <c r="E16" s="10" t="s">
        <v>745</v>
      </c>
      <c r="F16" s="10" t="s">
        <v>746</v>
      </c>
      <c r="G16" s="38">
        <f t="shared" si="0"/>
        <v>2</v>
      </c>
      <c r="H16" s="17">
        <v>1</v>
      </c>
      <c r="I16" s="17">
        <v>0</v>
      </c>
      <c r="J16" s="17">
        <v>1</v>
      </c>
      <c r="K16" s="20">
        <f t="shared" si="1"/>
        <v>50</v>
      </c>
    </row>
    <row r="17" spans="1:11" x14ac:dyDescent="0.25">
      <c r="B17" s="10">
        <v>11</v>
      </c>
      <c r="C17" s="1" t="s">
        <v>755</v>
      </c>
      <c r="D17" s="1" t="s">
        <v>484</v>
      </c>
      <c r="E17" s="10" t="s">
        <v>745</v>
      </c>
      <c r="F17" s="10" t="s">
        <v>746</v>
      </c>
      <c r="G17" s="38">
        <f t="shared" si="0"/>
        <v>0</v>
      </c>
      <c r="H17" s="17">
        <v>0</v>
      </c>
      <c r="I17" s="17">
        <v>0</v>
      </c>
      <c r="J17" s="17">
        <v>0</v>
      </c>
      <c r="K17" s="20" t="str">
        <f t="shared" si="1"/>
        <v>(-)</v>
      </c>
    </row>
    <row r="18" spans="1:11" x14ac:dyDescent="0.25">
      <c r="B18" s="10">
        <v>12</v>
      </c>
      <c r="C18" s="1" t="s">
        <v>756</v>
      </c>
      <c r="D18" s="1" t="s">
        <v>485</v>
      </c>
      <c r="E18" s="10" t="s">
        <v>745</v>
      </c>
      <c r="F18" s="10" t="s">
        <v>746</v>
      </c>
      <c r="G18" s="38">
        <f t="shared" si="0"/>
        <v>2</v>
      </c>
      <c r="H18" s="17">
        <v>0</v>
      </c>
      <c r="I18" s="17">
        <v>1</v>
      </c>
      <c r="J18" s="17">
        <v>1</v>
      </c>
      <c r="K18" s="20">
        <f t="shared" si="1"/>
        <v>100</v>
      </c>
    </row>
    <row r="19" spans="1:11" x14ac:dyDescent="0.25">
      <c r="B19" s="10">
        <v>13</v>
      </c>
      <c r="C19" s="1" t="s">
        <v>757</v>
      </c>
      <c r="D19" s="1" t="s">
        <v>486</v>
      </c>
      <c r="E19" s="10" t="s">
        <v>745</v>
      </c>
      <c r="F19" s="10" t="s">
        <v>746</v>
      </c>
      <c r="G19" s="38">
        <f t="shared" si="0"/>
        <v>1</v>
      </c>
      <c r="H19" s="17">
        <v>1</v>
      </c>
      <c r="I19" s="17">
        <v>0</v>
      </c>
      <c r="J19" s="17">
        <v>0</v>
      </c>
      <c r="K19" s="20">
        <f t="shared" si="1"/>
        <v>0</v>
      </c>
    </row>
    <row r="20" spans="1:11" x14ac:dyDescent="0.25">
      <c r="B20" s="10">
        <v>14</v>
      </c>
      <c r="C20" s="1" t="s">
        <v>758</v>
      </c>
      <c r="D20" s="1" t="s">
        <v>487</v>
      </c>
      <c r="E20" s="10" t="s">
        <v>745</v>
      </c>
      <c r="F20" s="10" t="s">
        <v>746</v>
      </c>
      <c r="G20" s="38">
        <f t="shared" si="0"/>
        <v>1</v>
      </c>
      <c r="H20" s="17">
        <v>1</v>
      </c>
      <c r="I20" s="17">
        <v>0</v>
      </c>
      <c r="J20" s="17">
        <v>0</v>
      </c>
      <c r="K20" s="20">
        <f t="shared" si="1"/>
        <v>0</v>
      </c>
    </row>
    <row r="21" spans="1:11" x14ac:dyDescent="0.25">
      <c r="B21" s="10">
        <v>15</v>
      </c>
      <c r="C21" s="1" t="s">
        <v>759</v>
      </c>
      <c r="D21" s="1" t="s">
        <v>488</v>
      </c>
      <c r="E21" s="10" t="s">
        <v>745</v>
      </c>
      <c r="F21" s="10" t="s">
        <v>746</v>
      </c>
      <c r="G21" s="38">
        <f t="shared" si="0"/>
        <v>1</v>
      </c>
      <c r="H21" s="17">
        <v>1</v>
      </c>
      <c r="I21" s="17">
        <v>0</v>
      </c>
      <c r="J21" s="17">
        <v>0</v>
      </c>
      <c r="K21" s="20">
        <f t="shared" si="1"/>
        <v>0</v>
      </c>
    </row>
    <row r="22" spans="1:11" x14ac:dyDescent="0.25">
      <c r="B22" s="10">
        <v>16</v>
      </c>
      <c r="C22" s="1" t="s">
        <v>760</v>
      </c>
      <c r="D22" s="1" t="s">
        <v>489</v>
      </c>
      <c r="E22" s="10" t="s">
        <v>745</v>
      </c>
      <c r="F22" s="10" t="s">
        <v>746</v>
      </c>
      <c r="G22" s="38">
        <f t="shared" si="0"/>
        <v>1</v>
      </c>
      <c r="H22" s="17">
        <v>1</v>
      </c>
      <c r="I22" s="17">
        <v>0</v>
      </c>
      <c r="J22" s="17">
        <v>0</v>
      </c>
      <c r="K22" s="20">
        <f t="shared" si="1"/>
        <v>0</v>
      </c>
    </row>
    <row r="23" spans="1:11" x14ac:dyDescent="0.25">
      <c r="B23" s="10">
        <v>17</v>
      </c>
      <c r="C23" s="1" t="s">
        <v>761</v>
      </c>
      <c r="D23" s="1" t="s">
        <v>490</v>
      </c>
      <c r="E23" s="10" t="s">
        <v>745</v>
      </c>
      <c r="F23" s="10" t="s">
        <v>746</v>
      </c>
      <c r="G23" s="38">
        <f t="shared" si="0"/>
        <v>1</v>
      </c>
      <c r="H23" s="17">
        <v>1</v>
      </c>
      <c r="I23" s="17">
        <v>0</v>
      </c>
      <c r="J23" s="17">
        <v>0</v>
      </c>
      <c r="K23" s="20">
        <f t="shared" si="1"/>
        <v>0</v>
      </c>
    </row>
    <row r="24" spans="1:11" x14ac:dyDescent="0.25">
      <c r="B24" s="10">
        <v>18</v>
      </c>
      <c r="C24" s="1" t="s">
        <v>762</v>
      </c>
      <c r="D24" s="1" t="s">
        <v>491</v>
      </c>
      <c r="E24" s="10" t="s">
        <v>745</v>
      </c>
      <c r="F24" s="10" t="s">
        <v>746</v>
      </c>
      <c r="G24" s="38">
        <f t="shared" si="0"/>
        <v>1</v>
      </c>
      <c r="H24" s="17">
        <v>1</v>
      </c>
      <c r="I24" s="17">
        <v>0</v>
      </c>
      <c r="J24" s="17">
        <v>0</v>
      </c>
      <c r="K24" s="20">
        <f t="shared" si="1"/>
        <v>0</v>
      </c>
    </row>
    <row r="25" spans="1:11" x14ac:dyDescent="0.25">
      <c r="B25" s="10">
        <v>19</v>
      </c>
      <c r="C25" s="1" t="s">
        <v>763</v>
      </c>
      <c r="D25" s="1" t="s">
        <v>492</v>
      </c>
      <c r="E25" s="10" t="s">
        <v>745</v>
      </c>
      <c r="F25" s="10" t="s">
        <v>746</v>
      </c>
      <c r="G25" s="38">
        <f t="shared" si="0"/>
        <v>1</v>
      </c>
      <c r="H25" s="17">
        <v>1</v>
      </c>
      <c r="I25" s="17">
        <v>0</v>
      </c>
      <c r="J25" s="17">
        <v>0</v>
      </c>
      <c r="K25" s="20">
        <f t="shared" si="1"/>
        <v>0</v>
      </c>
    </row>
    <row r="26" spans="1:11" x14ac:dyDescent="0.25">
      <c r="B26" s="10">
        <v>20</v>
      </c>
      <c r="C26" s="1" t="s">
        <v>764</v>
      </c>
      <c r="D26" s="1" t="s">
        <v>493</v>
      </c>
      <c r="E26" s="10" t="s">
        <v>745</v>
      </c>
      <c r="F26" s="10" t="s">
        <v>746</v>
      </c>
      <c r="G26" s="38">
        <f t="shared" si="0"/>
        <v>1</v>
      </c>
      <c r="H26" s="17">
        <v>1</v>
      </c>
      <c r="I26" s="17">
        <v>0</v>
      </c>
      <c r="J26" s="17">
        <v>0</v>
      </c>
      <c r="K26" s="20">
        <f t="shared" si="1"/>
        <v>0</v>
      </c>
    </row>
    <row r="27" spans="1:11" x14ac:dyDescent="0.25">
      <c r="B27" s="10">
        <v>21</v>
      </c>
      <c r="C27" s="1" t="s">
        <v>765</v>
      </c>
      <c r="D27" s="1" t="s">
        <v>494</v>
      </c>
      <c r="E27" s="10" t="s">
        <v>745</v>
      </c>
      <c r="F27" s="10" t="s">
        <v>746</v>
      </c>
      <c r="G27" s="38">
        <f t="shared" si="0"/>
        <v>1</v>
      </c>
      <c r="H27" s="17">
        <v>1</v>
      </c>
      <c r="I27" s="17">
        <v>0</v>
      </c>
      <c r="J27" s="17">
        <v>0</v>
      </c>
      <c r="K27" s="20">
        <f t="shared" si="1"/>
        <v>0</v>
      </c>
    </row>
    <row r="28" spans="1:11" x14ac:dyDescent="0.25">
      <c r="B28" s="10">
        <v>22</v>
      </c>
      <c r="C28" s="1" t="s">
        <v>766</v>
      </c>
      <c r="D28" s="1" t="s">
        <v>495</v>
      </c>
      <c r="E28" s="10" t="s">
        <v>745</v>
      </c>
      <c r="F28" s="10" t="s">
        <v>746</v>
      </c>
      <c r="G28" s="38">
        <f t="shared" si="0"/>
        <v>1</v>
      </c>
      <c r="H28" s="17">
        <v>1</v>
      </c>
      <c r="I28" s="17">
        <v>0</v>
      </c>
      <c r="J28" s="17">
        <v>0</v>
      </c>
      <c r="K28" s="20">
        <f t="shared" si="1"/>
        <v>0</v>
      </c>
    </row>
    <row r="29" spans="1:11" x14ac:dyDescent="0.25">
      <c r="B29" s="10">
        <v>23</v>
      </c>
      <c r="C29" s="1" t="s">
        <v>767</v>
      </c>
      <c r="D29" s="1" t="s">
        <v>496</v>
      </c>
      <c r="E29" s="10" t="s">
        <v>745</v>
      </c>
      <c r="F29" s="10" t="s">
        <v>746</v>
      </c>
      <c r="G29" s="38">
        <f t="shared" si="0"/>
        <v>1</v>
      </c>
      <c r="H29" s="17">
        <v>1</v>
      </c>
      <c r="I29" s="17">
        <v>0</v>
      </c>
      <c r="J29" s="17">
        <v>0</v>
      </c>
      <c r="K29" s="20">
        <f t="shared" si="1"/>
        <v>0</v>
      </c>
    </row>
    <row r="30" spans="1:11" x14ac:dyDescent="0.25">
      <c r="B30" s="10">
        <v>24</v>
      </c>
      <c r="C30" s="1" t="s">
        <v>768</v>
      </c>
      <c r="D30" s="1" t="s">
        <v>480</v>
      </c>
      <c r="E30" s="10" t="s">
        <v>769</v>
      </c>
      <c r="F30" s="10" t="s">
        <v>713</v>
      </c>
      <c r="G30" s="38">
        <f t="shared" si="0"/>
        <v>1</v>
      </c>
      <c r="H30" s="17">
        <v>1</v>
      </c>
      <c r="I30" s="17">
        <v>0</v>
      </c>
      <c r="J30" s="17">
        <v>0</v>
      </c>
      <c r="K30" s="20">
        <f t="shared" si="1"/>
        <v>0</v>
      </c>
    </row>
    <row r="31" spans="1:11" x14ac:dyDescent="0.25">
      <c r="A31" s="5" t="s">
        <v>420</v>
      </c>
    </row>
    <row r="32" spans="1:11" x14ac:dyDescent="0.25">
      <c r="B32" s="93" t="s">
        <v>546</v>
      </c>
      <c r="C32" s="75"/>
      <c r="D32" s="75"/>
      <c r="E32" s="75"/>
      <c r="F32" s="75"/>
      <c r="G32" s="75"/>
      <c r="H32" s="75"/>
      <c r="I32" s="75"/>
      <c r="J32" s="75"/>
      <c r="K32" s="75"/>
    </row>
    <row r="33" spans="2:11" x14ac:dyDescent="0.25">
      <c r="B33" s="75" t="s">
        <v>770</v>
      </c>
      <c r="C33" s="75"/>
      <c r="D33" s="75"/>
      <c r="E33" s="75"/>
      <c r="F33" s="75"/>
      <c r="G33" s="75"/>
      <c r="H33" s="75"/>
      <c r="I33" s="75"/>
      <c r="J33" s="75"/>
      <c r="K33" s="75"/>
    </row>
    <row r="34" spans="2:11" x14ac:dyDescent="0.25">
      <c r="B34" s="75" t="s">
        <v>771</v>
      </c>
      <c r="C34" s="75"/>
      <c r="D34" s="75"/>
      <c r="E34" s="75"/>
      <c r="F34" s="75"/>
      <c r="G34" s="75"/>
      <c r="H34" s="75"/>
      <c r="I34" s="75"/>
      <c r="J34" s="75"/>
      <c r="K34" s="75"/>
    </row>
    <row r="35" spans="2:11" x14ac:dyDescent="0.25">
      <c r="B35" s="75" t="s">
        <v>736</v>
      </c>
      <c r="C35" s="75"/>
      <c r="D35" s="75"/>
      <c r="E35" s="75"/>
      <c r="F35" s="75"/>
      <c r="G35" s="75"/>
      <c r="H35" s="75"/>
      <c r="I35" s="75"/>
      <c r="J35" s="75"/>
      <c r="K35" s="75"/>
    </row>
    <row r="37" spans="2:11" x14ac:dyDescent="0.25">
      <c r="B37" t="s">
        <v>718</v>
      </c>
    </row>
    <row r="38" spans="2:11" x14ac:dyDescent="0.25">
      <c r="B38" s="10">
        <v>25</v>
      </c>
      <c r="C38" s="1" t="s">
        <v>772</v>
      </c>
      <c r="D38" s="1" t="s">
        <v>475</v>
      </c>
      <c r="E38" s="1" t="s">
        <v>769</v>
      </c>
      <c r="F38" s="1" t="s">
        <v>746</v>
      </c>
      <c r="G38" s="43">
        <f>SUM(H38:J38)</f>
        <v>0</v>
      </c>
      <c r="H38" s="1">
        <v>0</v>
      </c>
      <c r="I38" s="1">
        <v>0</v>
      </c>
      <c r="J38" s="1">
        <v>0</v>
      </c>
      <c r="K38" s="48">
        <f>IF(G38&gt;0,((I38+J38)/G38)*100,0)</f>
        <v>0</v>
      </c>
    </row>
  </sheetData>
  <sheetProtection formatCells="0" formatColumns="0" formatRows="0" insertColumns="0" insertRows="0" insertHyperlinks="0" deleteColumns="0" deleteRows="0" sort="0" autoFilter="0" pivotTables="0"/>
  <mergeCells count="11">
    <mergeCell ref="B35:K35"/>
    <mergeCell ref="G4:G5"/>
    <mergeCell ref="H4:J4"/>
    <mergeCell ref="B32:K32"/>
    <mergeCell ref="B33:K33"/>
    <mergeCell ref="B34:K34"/>
    <mergeCell ref="B4:B5"/>
    <mergeCell ref="C4:C5"/>
    <mergeCell ref="D4:D5"/>
    <mergeCell ref="E4:E5"/>
    <mergeCell ref="F4:F5"/>
  </mergeCells>
  <dataValidations count="2">
    <dataValidation type="list" errorStyle="information" allowBlank="1" errorTitle="Giá trị nhập bị sai" error="Giá trị không đúng trong danh sách." prompt="Chọn từ danh sách" sqref="E7:E30 E38" xr:uid="{00000000-0002-0000-0D00-000002000000}">
      <formula1>"Trụ sở UBND,Nhà văn hóa xã,Nhà văn hóa thôn"</formula1>
    </dataValidation>
    <dataValidation type="list" errorStyle="information" allowBlank="1" errorTitle="Giá trị nhập bị sai" error="Giá trị không đúng trong danh sách." prompt="Chọn từ danh sách" sqref="F7:F30 F38" xr:uid="{00000000-0002-0000-0D00-000004000000}">
      <formula1>"Cơ sở,Chiếc,Phòng,Nhà"</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0D00-000000000000}">
          <x14:formula1>
            <xm:f>'A5'!$C$8:$C$29</xm:f>
          </x14:formula1>
          <xm:sqref>D7:D30 D38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15"/>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3" width="30" customWidth="1"/>
    <col min="4" max="4" width="25" customWidth="1"/>
    <col min="5" max="5" width="0" hidden="1" customWidth="1"/>
    <col min="6" max="11" width="10" customWidth="1"/>
  </cols>
  <sheetData>
    <row r="2" spans="1:11" ht="18.75" x14ac:dyDescent="0.3">
      <c r="B2" s="13"/>
      <c r="C2" s="13" t="s">
        <v>773</v>
      </c>
      <c r="D2" s="4"/>
      <c r="E2" s="4"/>
      <c r="F2" s="4"/>
      <c r="G2" s="4"/>
      <c r="H2" s="4"/>
      <c r="I2" s="4"/>
      <c r="J2" s="4"/>
      <c r="K2" s="4"/>
    </row>
    <row r="3" spans="1:11" x14ac:dyDescent="0.25">
      <c r="B3" s="4"/>
      <c r="C3" s="4"/>
      <c r="D3" s="4"/>
      <c r="E3" s="4"/>
      <c r="F3" s="4"/>
      <c r="G3" s="4"/>
      <c r="H3" s="4"/>
      <c r="I3" s="4"/>
      <c r="J3" s="4"/>
      <c r="K3" s="4"/>
    </row>
    <row r="4" spans="1:11" x14ac:dyDescent="0.25">
      <c r="B4" s="78" t="s">
        <v>445</v>
      </c>
      <c r="C4" s="78" t="s">
        <v>774</v>
      </c>
      <c r="D4" s="78" t="s">
        <v>739</v>
      </c>
      <c r="E4" s="78" t="s">
        <v>662</v>
      </c>
      <c r="F4" s="78" t="s">
        <v>709</v>
      </c>
      <c r="G4" s="78" t="s">
        <v>506</v>
      </c>
      <c r="H4" s="78" t="s">
        <v>663</v>
      </c>
      <c r="I4" s="78"/>
      <c r="J4" s="78"/>
      <c r="K4" s="9" t="s">
        <v>462</v>
      </c>
    </row>
    <row r="5" spans="1:11" ht="31.5" x14ac:dyDescent="0.25">
      <c r="B5" s="78"/>
      <c r="C5" s="78"/>
      <c r="D5" s="78"/>
      <c r="E5" s="78"/>
      <c r="F5" s="78"/>
      <c r="G5" s="78"/>
      <c r="H5" s="9" t="s">
        <v>700</v>
      </c>
      <c r="I5" s="9" t="s">
        <v>710</v>
      </c>
      <c r="J5" s="9" t="s">
        <v>702</v>
      </c>
      <c r="K5" s="9" t="s">
        <v>741</v>
      </c>
    </row>
    <row r="6" spans="1:11" x14ac:dyDescent="0.25">
      <c r="B6" s="22"/>
      <c r="C6" s="22"/>
      <c r="D6" s="22"/>
      <c r="E6" s="22"/>
      <c r="F6" s="22"/>
      <c r="G6" s="40">
        <f>SUM(G7:G7)</f>
        <v>1</v>
      </c>
      <c r="H6" s="40">
        <f>SUM(H7:H7)</f>
        <v>1</v>
      </c>
      <c r="I6" s="40">
        <f>SUM(I7:I7)</f>
        <v>0</v>
      </c>
      <c r="J6" s="40">
        <f>SUM(J7:J7)</f>
        <v>0</v>
      </c>
      <c r="K6" s="20">
        <f>IF(G6&gt;0,((I6+J6)/G$6)*100,"(-)")</f>
        <v>0</v>
      </c>
    </row>
    <row r="7" spans="1:11" x14ac:dyDescent="0.25">
      <c r="B7" s="10">
        <v>1</v>
      </c>
      <c r="C7" s="1" t="s">
        <v>775</v>
      </c>
      <c r="D7" s="1" t="s">
        <v>485</v>
      </c>
      <c r="E7" s="10"/>
      <c r="F7" s="10"/>
      <c r="G7" s="38">
        <f>SUM(H7:J7)</f>
        <v>1</v>
      </c>
      <c r="H7" s="17">
        <v>1</v>
      </c>
      <c r="I7" s="17">
        <v>0</v>
      </c>
      <c r="J7" s="17">
        <v>0</v>
      </c>
      <c r="K7" s="20">
        <f>IF(G7&gt;0,((I7+J7)/G7)*100,"(-)")</f>
        <v>0</v>
      </c>
    </row>
    <row r="8" spans="1:11" x14ac:dyDescent="0.25">
      <c r="A8" s="5" t="s">
        <v>420</v>
      </c>
    </row>
    <row r="9" spans="1:11" x14ac:dyDescent="0.25">
      <c r="B9" s="93" t="s">
        <v>546</v>
      </c>
      <c r="C9" s="75"/>
      <c r="D9" s="75"/>
      <c r="E9" s="75"/>
      <c r="F9" s="75"/>
      <c r="G9" s="75"/>
      <c r="H9" s="75"/>
      <c r="I9" s="75"/>
      <c r="J9" s="75"/>
      <c r="K9" s="75"/>
    </row>
    <row r="10" spans="1:11" x14ac:dyDescent="0.25">
      <c r="B10" s="75" t="s">
        <v>776</v>
      </c>
      <c r="C10" s="75"/>
      <c r="D10" s="75"/>
      <c r="E10" s="75"/>
      <c r="F10" s="75"/>
      <c r="G10" s="75"/>
      <c r="H10" s="75"/>
      <c r="I10" s="75"/>
      <c r="J10" s="75"/>
      <c r="K10" s="75"/>
    </row>
    <row r="11" spans="1:11" x14ac:dyDescent="0.25">
      <c r="B11" s="75" t="s">
        <v>771</v>
      </c>
      <c r="C11" s="75"/>
      <c r="D11" s="75"/>
      <c r="E11" s="75"/>
      <c r="F11" s="75"/>
      <c r="G11" s="75"/>
      <c r="H11" s="75"/>
      <c r="I11" s="75"/>
      <c r="J11" s="75"/>
      <c r="K11" s="75"/>
    </row>
    <row r="12" spans="1:11" x14ac:dyDescent="0.25">
      <c r="B12" s="75" t="s">
        <v>736</v>
      </c>
      <c r="C12" s="75"/>
      <c r="D12" s="75"/>
      <c r="E12" s="75"/>
      <c r="F12" s="75"/>
      <c r="G12" s="75"/>
      <c r="H12" s="75"/>
      <c r="I12" s="75"/>
      <c r="J12" s="75"/>
      <c r="K12" s="75"/>
    </row>
    <row r="14" spans="1:11" x14ac:dyDescent="0.25">
      <c r="B14" t="s">
        <v>718</v>
      </c>
    </row>
    <row r="15" spans="1:11" x14ac:dyDescent="0.25">
      <c r="B15" s="10">
        <v>2</v>
      </c>
      <c r="C15" s="1" t="s">
        <v>777</v>
      </c>
      <c r="D15" s="1" t="s">
        <v>475</v>
      </c>
      <c r="E15" s="1">
        <v>2020</v>
      </c>
      <c r="F15" s="1" t="s">
        <v>593</v>
      </c>
      <c r="G15" s="43">
        <f>SUM(H15:J15)</f>
        <v>0</v>
      </c>
      <c r="H15" s="1">
        <v>0</v>
      </c>
      <c r="I15" s="1">
        <v>0</v>
      </c>
      <c r="J15" s="1">
        <v>0</v>
      </c>
      <c r="K15" s="48">
        <f>IF(G15&gt;0,((I15+J15)/G15)*100,0)</f>
        <v>0</v>
      </c>
    </row>
  </sheetData>
  <sheetProtection formatCells="0" formatColumns="0" formatRows="0" insertColumns="0" insertRows="0" insertHyperlinks="0" deleteColumns="0" deleteRows="0" sort="0" autoFilter="0" pivotTables="0"/>
  <mergeCells count="11">
    <mergeCell ref="B12:K12"/>
    <mergeCell ref="G4:G5"/>
    <mergeCell ref="H4:J4"/>
    <mergeCell ref="B9:K9"/>
    <mergeCell ref="B10:K10"/>
    <mergeCell ref="B11:K11"/>
    <mergeCell ref="B4:B5"/>
    <mergeCell ref="C4:C5"/>
    <mergeCell ref="D4:D5"/>
    <mergeCell ref="E4:E5"/>
    <mergeCell ref="F4:F5"/>
  </mergeCells>
  <dataValidations count="1">
    <dataValidation type="list" errorStyle="information" allowBlank="1" errorTitle="Giá trị nhập bị sai" error="Giá trị không đúng trong danh sách." prompt="Chọn từ danh sách" sqref="F7 F15" xr:uid="{00000000-0002-0000-0E00-000002000000}">
      <formula1>"Cơ sở,Chiếc,Phòng,Nhà"</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0E00-000000000000}">
          <x14:formula1>
            <xm:f>'A5'!$C$7:$C$29</xm:f>
          </x14:formula1>
          <xm:sqref>D7 D15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163"/>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3" width="25" customWidth="1"/>
    <col min="4" max="4" width="10" customWidth="1"/>
    <col min="5" max="5" width="0" hidden="1" customWidth="1"/>
    <col min="6" max="8" width="10" customWidth="1"/>
    <col min="9" max="9" width="15" customWidth="1"/>
    <col min="10" max="10" width="17" customWidth="1"/>
    <col min="11" max="12" width="10" customWidth="1"/>
    <col min="13" max="13" width="16" customWidth="1"/>
  </cols>
  <sheetData>
    <row r="2" spans="2:13" ht="18.75" x14ac:dyDescent="0.3">
      <c r="B2" s="30"/>
      <c r="C2" s="30" t="s">
        <v>778</v>
      </c>
    </row>
    <row r="4" spans="2:13" x14ac:dyDescent="0.25">
      <c r="B4" s="78" t="s">
        <v>425</v>
      </c>
      <c r="C4" s="78" t="s">
        <v>779</v>
      </c>
      <c r="D4" s="78" t="s">
        <v>709</v>
      </c>
      <c r="E4" s="78" t="s">
        <v>662</v>
      </c>
      <c r="F4" s="78" t="s">
        <v>506</v>
      </c>
      <c r="G4" s="78" t="s">
        <v>506</v>
      </c>
      <c r="H4" s="78"/>
      <c r="I4" s="78"/>
      <c r="J4" s="78"/>
      <c r="K4" s="78" t="s">
        <v>664</v>
      </c>
      <c r="L4" s="78"/>
      <c r="M4" s="78"/>
    </row>
    <row r="5" spans="2:13" x14ac:dyDescent="0.25">
      <c r="B5" s="78"/>
      <c r="C5" s="78"/>
      <c r="D5" s="78"/>
      <c r="E5" s="78"/>
      <c r="F5" s="78"/>
      <c r="G5" s="78" t="s">
        <v>700</v>
      </c>
      <c r="H5" s="78" t="s">
        <v>710</v>
      </c>
      <c r="I5" s="78" t="s">
        <v>780</v>
      </c>
      <c r="J5" s="78" t="s">
        <v>667</v>
      </c>
      <c r="K5" s="78" t="s">
        <v>710</v>
      </c>
      <c r="L5" s="78" t="s">
        <v>780</v>
      </c>
      <c r="M5" s="78" t="s">
        <v>667</v>
      </c>
    </row>
    <row r="6" spans="2:13" x14ac:dyDescent="0.25">
      <c r="B6" s="78"/>
      <c r="C6" s="78"/>
      <c r="D6" s="78"/>
      <c r="E6" s="78"/>
      <c r="F6" s="78"/>
      <c r="G6" s="78"/>
      <c r="H6" s="78"/>
      <c r="I6" s="78"/>
      <c r="J6" s="78"/>
      <c r="K6" s="78"/>
      <c r="L6" s="78"/>
      <c r="M6" s="78"/>
    </row>
    <row r="7" spans="2:13" x14ac:dyDescent="0.25">
      <c r="B7" s="83">
        <v>1</v>
      </c>
      <c r="C7" s="108" t="s">
        <v>475</v>
      </c>
      <c r="D7" s="84"/>
      <c r="E7" s="84"/>
      <c r="F7" s="109"/>
      <c r="G7" s="86"/>
      <c r="H7" s="86"/>
      <c r="I7" s="86"/>
      <c r="J7" s="86"/>
      <c r="K7" s="110"/>
      <c r="L7" s="110"/>
      <c r="M7" s="111"/>
    </row>
    <row r="8" spans="2:13" x14ac:dyDescent="0.25">
      <c r="B8" s="87"/>
      <c r="C8" s="12" t="s">
        <v>781</v>
      </c>
      <c r="D8" s="24" t="s">
        <v>599</v>
      </c>
      <c r="E8" s="24"/>
      <c r="F8" s="52">
        <f t="shared" ref="F8:F13" si="0">SUM(G8:I8)</f>
        <v>0</v>
      </c>
      <c r="G8" s="28">
        <v>0</v>
      </c>
      <c r="H8" s="28">
        <v>0</v>
      </c>
      <c r="I8" s="28">
        <v>0</v>
      </c>
      <c r="J8" s="28">
        <v>0</v>
      </c>
      <c r="K8" s="53" t="str">
        <f t="shared" ref="K8:K13" si="1">IF(F8&gt;0,(H8/F8)*100,"(-)")</f>
        <v>(-)</v>
      </c>
      <c r="L8" s="53" t="str">
        <f t="shared" ref="L8:L13" si="2">IF(F8&gt;0,(I8/F8)*100,"(-)")</f>
        <v>(-)</v>
      </c>
      <c r="M8" s="20" t="str">
        <f t="shared" ref="M8:M13" si="3">IF(F8&gt;0,(J8/F8)*100,"(-)")</f>
        <v>(-)</v>
      </c>
    </row>
    <row r="9" spans="2:13" x14ac:dyDescent="0.25">
      <c r="B9" s="87"/>
      <c r="C9" s="12" t="s">
        <v>782</v>
      </c>
      <c r="D9" s="24" t="s">
        <v>599</v>
      </c>
      <c r="E9" s="24"/>
      <c r="F9" s="52">
        <f t="shared" si="0"/>
        <v>0</v>
      </c>
      <c r="G9" s="28">
        <v>0</v>
      </c>
      <c r="H9" s="28">
        <v>0</v>
      </c>
      <c r="I9" s="28">
        <v>0</v>
      </c>
      <c r="J9" s="28">
        <v>0</v>
      </c>
      <c r="K9" s="53" t="str">
        <f t="shared" si="1"/>
        <v>(-)</v>
      </c>
      <c r="L9" s="53" t="str">
        <f t="shared" si="2"/>
        <v>(-)</v>
      </c>
      <c r="M9" s="20" t="str">
        <f t="shared" si="3"/>
        <v>(-)</v>
      </c>
    </row>
    <row r="10" spans="2:13" x14ac:dyDescent="0.25">
      <c r="B10" s="87"/>
      <c r="C10" s="12" t="s">
        <v>783</v>
      </c>
      <c r="D10" s="24" t="s">
        <v>599</v>
      </c>
      <c r="E10" s="24"/>
      <c r="F10" s="52">
        <f t="shared" si="0"/>
        <v>1.375</v>
      </c>
      <c r="G10" s="28">
        <v>0</v>
      </c>
      <c r="H10" s="28">
        <v>0</v>
      </c>
      <c r="I10" s="28">
        <v>1.375</v>
      </c>
      <c r="J10" s="28">
        <v>0</v>
      </c>
      <c r="K10" s="53">
        <f t="shared" si="1"/>
        <v>0</v>
      </c>
      <c r="L10" s="53">
        <f t="shared" si="2"/>
        <v>100</v>
      </c>
      <c r="M10" s="20">
        <f t="shared" si="3"/>
        <v>0</v>
      </c>
    </row>
    <row r="11" spans="2:13" x14ac:dyDescent="0.25">
      <c r="B11" s="87"/>
      <c r="C11" s="12" t="s">
        <v>784</v>
      </c>
      <c r="D11" s="24" t="s">
        <v>593</v>
      </c>
      <c r="E11" s="24"/>
      <c r="F11" s="52">
        <f t="shared" si="0"/>
        <v>12</v>
      </c>
      <c r="G11" s="28">
        <v>0</v>
      </c>
      <c r="H11" s="28">
        <v>0</v>
      </c>
      <c r="I11" s="28">
        <v>12</v>
      </c>
      <c r="J11" s="28">
        <v>0</v>
      </c>
      <c r="K11" s="53">
        <f t="shared" si="1"/>
        <v>0</v>
      </c>
      <c r="L11" s="53">
        <f t="shared" si="2"/>
        <v>100</v>
      </c>
      <c r="M11" s="20">
        <f t="shared" si="3"/>
        <v>0</v>
      </c>
    </row>
    <row r="12" spans="2:13" x14ac:dyDescent="0.25">
      <c r="B12" s="87"/>
      <c r="C12" s="12" t="s">
        <v>785</v>
      </c>
      <c r="D12" s="24" t="s">
        <v>593</v>
      </c>
      <c r="E12" s="24"/>
      <c r="F12" s="52">
        <f t="shared" si="0"/>
        <v>0</v>
      </c>
      <c r="G12" s="28">
        <v>0</v>
      </c>
      <c r="H12" s="28">
        <v>0</v>
      </c>
      <c r="I12" s="28">
        <v>0</v>
      </c>
      <c r="J12" s="28">
        <v>0</v>
      </c>
      <c r="K12" s="53" t="str">
        <f t="shared" si="1"/>
        <v>(-)</v>
      </c>
      <c r="L12" s="53" t="str">
        <f t="shared" si="2"/>
        <v>(-)</v>
      </c>
      <c r="M12" s="20" t="str">
        <f t="shared" si="3"/>
        <v>(-)</v>
      </c>
    </row>
    <row r="13" spans="2:13" x14ac:dyDescent="0.25">
      <c r="B13" s="87"/>
      <c r="C13" s="12" t="s">
        <v>786</v>
      </c>
      <c r="D13" s="24" t="s">
        <v>593</v>
      </c>
      <c r="E13" s="24"/>
      <c r="F13" s="52">
        <f t="shared" si="0"/>
        <v>0</v>
      </c>
      <c r="G13" s="28">
        <v>0</v>
      </c>
      <c r="H13" s="28">
        <v>0</v>
      </c>
      <c r="I13" s="28">
        <v>0</v>
      </c>
      <c r="J13" s="28">
        <v>0</v>
      </c>
      <c r="K13" s="53" t="str">
        <f t="shared" si="1"/>
        <v>(-)</v>
      </c>
      <c r="L13" s="53" t="str">
        <f t="shared" si="2"/>
        <v>(-)</v>
      </c>
      <c r="M13" s="20" t="str">
        <f t="shared" si="3"/>
        <v>(-)</v>
      </c>
    </row>
    <row r="14" spans="2:13" x14ac:dyDescent="0.25">
      <c r="B14" s="83">
        <v>2</v>
      </c>
      <c r="C14" s="108" t="s">
        <v>476</v>
      </c>
      <c r="D14" s="84"/>
      <c r="E14" s="84"/>
      <c r="F14" s="109"/>
      <c r="G14" s="86"/>
      <c r="H14" s="86"/>
      <c r="I14" s="86"/>
      <c r="J14" s="86"/>
      <c r="K14" s="110"/>
      <c r="L14" s="110"/>
      <c r="M14" s="111"/>
    </row>
    <row r="15" spans="2:13" x14ac:dyDescent="0.25">
      <c r="B15" s="87"/>
      <c r="C15" s="12" t="s">
        <v>781</v>
      </c>
      <c r="D15" s="24" t="s">
        <v>599</v>
      </c>
      <c r="E15" s="24"/>
      <c r="F15" s="52">
        <f t="shared" ref="F15:F20" si="4">SUM(G15:I15)</f>
        <v>0.5</v>
      </c>
      <c r="G15" s="28">
        <v>0.5</v>
      </c>
      <c r="H15" s="28">
        <v>0</v>
      </c>
      <c r="I15" s="28">
        <v>0</v>
      </c>
      <c r="J15" s="28">
        <v>0</v>
      </c>
      <c r="K15" s="53">
        <f t="shared" ref="K15:K20" si="5">IF(F15&gt;0,(H15/F15)*100,"(-)")</f>
        <v>0</v>
      </c>
      <c r="L15" s="53">
        <f t="shared" ref="L15:L20" si="6">IF(F15&gt;0,(I15/F15)*100,"(-)")</f>
        <v>0</v>
      </c>
      <c r="M15" s="20">
        <f t="shared" ref="M15:M20" si="7">IF(F15&gt;0,(J15/F15)*100,"(-)")</f>
        <v>0</v>
      </c>
    </row>
    <row r="16" spans="2:13" x14ac:dyDescent="0.25">
      <c r="B16" s="87"/>
      <c r="C16" s="12" t="s">
        <v>782</v>
      </c>
      <c r="D16" s="24" t="s">
        <v>599</v>
      </c>
      <c r="E16" s="24"/>
      <c r="F16" s="52">
        <f t="shared" si="4"/>
        <v>0</v>
      </c>
      <c r="G16" s="28">
        <v>0</v>
      </c>
      <c r="H16" s="28">
        <v>0</v>
      </c>
      <c r="I16" s="28">
        <v>0</v>
      </c>
      <c r="J16" s="28">
        <v>0</v>
      </c>
      <c r="K16" s="53" t="str">
        <f t="shared" si="5"/>
        <v>(-)</v>
      </c>
      <c r="L16" s="53" t="str">
        <f t="shared" si="6"/>
        <v>(-)</v>
      </c>
      <c r="M16" s="20" t="str">
        <f t="shared" si="7"/>
        <v>(-)</v>
      </c>
    </row>
    <row r="17" spans="2:13" x14ac:dyDescent="0.25">
      <c r="B17" s="87"/>
      <c r="C17" s="12" t="s">
        <v>783</v>
      </c>
      <c r="D17" s="24" t="s">
        <v>599</v>
      </c>
      <c r="E17" s="24"/>
      <c r="F17" s="52">
        <f t="shared" si="4"/>
        <v>1.7450000000000001</v>
      </c>
      <c r="G17" s="28">
        <v>0</v>
      </c>
      <c r="H17" s="28">
        <v>0</v>
      </c>
      <c r="I17" s="28">
        <v>1.7450000000000001</v>
      </c>
      <c r="J17" s="28">
        <v>0</v>
      </c>
      <c r="K17" s="53">
        <f t="shared" si="5"/>
        <v>0</v>
      </c>
      <c r="L17" s="53">
        <f t="shared" si="6"/>
        <v>100</v>
      </c>
      <c r="M17" s="20">
        <f t="shared" si="7"/>
        <v>0</v>
      </c>
    </row>
    <row r="18" spans="2:13" x14ac:dyDescent="0.25">
      <c r="B18" s="87"/>
      <c r="C18" s="12" t="s">
        <v>784</v>
      </c>
      <c r="D18" s="24" t="s">
        <v>593</v>
      </c>
      <c r="E18" s="24"/>
      <c r="F18" s="52">
        <f t="shared" si="4"/>
        <v>12</v>
      </c>
      <c r="G18" s="28">
        <v>0</v>
      </c>
      <c r="H18" s="28">
        <v>0</v>
      </c>
      <c r="I18" s="28">
        <v>12</v>
      </c>
      <c r="J18" s="28">
        <v>0</v>
      </c>
      <c r="K18" s="53">
        <f t="shared" si="5"/>
        <v>0</v>
      </c>
      <c r="L18" s="53">
        <f t="shared" si="6"/>
        <v>100</v>
      </c>
      <c r="M18" s="20">
        <f t="shared" si="7"/>
        <v>0</v>
      </c>
    </row>
    <row r="19" spans="2:13" x14ac:dyDescent="0.25">
      <c r="B19" s="87"/>
      <c r="C19" s="12" t="s">
        <v>785</v>
      </c>
      <c r="D19" s="24" t="s">
        <v>593</v>
      </c>
      <c r="E19" s="24"/>
      <c r="F19" s="52">
        <f t="shared" si="4"/>
        <v>0</v>
      </c>
      <c r="G19" s="28">
        <v>0</v>
      </c>
      <c r="H19" s="28">
        <v>0</v>
      </c>
      <c r="I19" s="28">
        <v>0</v>
      </c>
      <c r="J19" s="28">
        <v>0</v>
      </c>
      <c r="K19" s="53" t="str">
        <f t="shared" si="5"/>
        <v>(-)</v>
      </c>
      <c r="L19" s="53" t="str">
        <f t="shared" si="6"/>
        <v>(-)</v>
      </c>
      <c r="M19" s="20" t="str">
        <f t="shared" si="7"/>
        <v>(-)</v>
      </c>
    </row>
    <row r="20" spans="2:13" x14ac:dyDescent="0.25">
      <c r="B20" s="87"/>
      <c r="C20" s="12" t="s">
        <v>786</v>
      </c>
      <c r="D20" s="24" t="s">
        <v>593</v>
      </c>
      <c r="E20" s="24"/>
      <c r="F20" s="52">
        <f t="shared" si="4"/>
        <v>0</v>
      </c>
      <c r="G20" s="28">
        <v>0</v>
      </c>
      <c r="H20" s="28">
        <v>0</v>
      </c>
      <c r="I20" s="28">
        <v>0</v>
      </c>
      <c r="J20" s="28">
        <v>0</v>
      </c>
      <c r="K20" s="53" t="str">
        <f t="shared" si="5"/>
        <v>(-)</v>
      </c>
      <c r="L20" s="53" t="str">
        <f t="shared" si="6"/>
        <v>(-)</v>
      </c>
      <c r="M20" s="20" t="str">
        <f t="shared" si="7"/>
        <v>(-)</v>
      </c>
    </row>
    <row r="21" spans="2:13" x14ac:dyDescent="0.25">
      <c r="B21" s="83">
        <v>3</v>
      </c>
      <c r="C21" s="108" t="s">
        <v>477</v>
      </c>
      <c r="D21" s="84"/>
      <c r="E21" s="84"/>
      <c r="F21" s="109"/>
      <c r="G21" s="86"/>
      <c r="H21" s="86"/>
      <c r="I21" s="86"/>
      <c r="J21" s="86"/>
      <c r="K21" s="110"/>
      <c r="L21" s="110"/>
      <c r="M21" s="111"/>
    </row>
    <row r="22" spans="2:13" x14ac:dyDescent="0.25">
      <c r="B22" s="87"/>
      <c r="C22" s="12" t="s">
        <v>781</v>
      </c>
      <c r="D22" s="24" t="s">
        <v>599</v>
      </c>
      <c r="E22" s="24"/>
      <c r="F22" s="52">
        <f t="shared" ref="F22:F27" si="8">SUM(G22:I22)</f>
        <v>0</v>
      </c>
      <c r="G22" s="28">
        <v>0</v>
      </c>
      <c r="H22" s="28">
        <v>0</v>
      </c>
      <c r="I22" s="28">
        <v>0</v>
      </c>
      <c r="J22" s="28">
        <v>0</v>
      </c>
      <c r="K22" s="53" t="str">
        <f t="shared" ref="K22:K27" si="9">IF(F22&gt;0,(H22/F22)*100,"(-)")</f>
        <v>(-)</v>
      </c>
      <c r="L22" s="53" t="str">
        <f t="shared" ref="L22:L27" si="10">IF(F22&gt;0,(I22/F22)*100,"(-)")</f>
        <v>(-)</v>
      </c>
      <c r="M22" s="20" t="str">
        <f t="shared" ref="M22:M27" si="11">IF(F22&gt;0,(J22/F22)*100,"(-)")</f>
        <v>(-)</v>
      </c>
    </row>
    <row r="23" spans="2:13" x14ac:dyDescent="0.25">
      <c r="B23" s="87"/>
      <c r="C23" s="12" t="s">
        <v>782</v>
      </c>
      <c r="D23" s="24" t="s">
        <v>599</v>
      </c>
      <c r="E23" s="24"/>
      <c r="F23" s="52">
        <f t="shared" si="8"/>
        <v>0</v>
      </c>
      <c r="G23" s="28">
        <v>0</v>
      </c>
      <c r="H23" s="28">
        <v>0</v>
      </c>
      <c r="I23" s="28">
        <v>0</v>
      </c>
      <c r="J23" s="28">
        <v>0</v>
      </c>
      <c r="K23" s="53" t="str">
        <f t="shared" si="9"/>
        <v>(-)</v>
      </c>
      <c r="L23" s="53" t="str">
        <f t="shared" si="10"/>
        <v>(-)</v>
      </c>
      <c r="M23" s="20" t="str">
        <f t="shared" si="11"/>
        <v>(-)</v>
      </c>
    </row>
    <row r="24" spans="2:13" x14ac:dyDescent="0.25">
      <c r="B24" s="87"/>
      <c r="C24" s="12" t="s">
        <v>783</v>
      </c>
      <c r="D24" s="24" t="s">
        <v>599</v>
      </c>
      <c r="E24" s="24"/>
      <c r="F24" s="52">
        <f t="shared" si="8"/>
        <v>1.095</v>
      </c>
      <c r="G24" s="28">
        <v>0</v>
      </c>
      <c r="H24" s="28">
        <v>0</v>
      </c>
      <c r="I24" s="28">
        <v>1.095</v>
      </c>
      <c r="J24" s="28">
        <v>0</v>
      </c>
      <c r="K24" s="53">
        <f t="shared" si="9"/>
        <v>0</v>
      </c>
      <c r="L24" s="53">
        <f t="shared" si="10"/>
        <v>100</v>
      </c>
      <c r="M24" s="20">
        <f t="shared" si="11"/>
        <v>0</v>
      </c>
    </row>
    <row r="25" spans="2:13" x14ac:dyDescent="0.25">
      <c r="B25" s="87"/>
      <c r="C25" s="12" t="s">
        <v>784</v>
      </c>
      <c r="D25" s="24" t="s">
        <v>593</v>
      </c>
      <c r="E25" s="24"/>
      <c r="F25" s="52">
        <f t="shared" si="8"/>
        <v>8</v>
      </c>
      <c r="G25" s="28">
        <v>0</v>
      </c>
      <c r="H25" s="28">
        <v>0</v>
      </c>
      <c r="I25" s="28">
        <v>8</v>
      </c>
      <c r="J25" s="28">
        <v>0</v>
      </c>
      <c r="K25" s="53">
        <f t="shared" si="9"/>
        <v>0</v>
      </c>
      <c r="L25" s="53">
        <f t="shared" si="10"/>
        <v>100</v>
      </c>
      <c r="M25" s="20">
        <f t="shared" si="11"/>
        <v>0</v>
      </c>
    </row>
    <row r="26" spans="2:13" x14ac:dyDescent="0.25">
      <c r="B26" s="87"/>
      <c r="C26" s="12" t="s">
        <v>785</v>
      </c>
      <c r="D26" s="24" t="s">
        <v>593</v>
      </c>
      <c r="E26" s="24"/>
      <c r="F26" s="52">
        <f t="shared" si="8"/>
        <v>0</v>
      </c>
      <c r="G26" s="28">
        <v>0</v>
      </c>
      <c r="H26" s="28">
        <v>0</v>
      </c>
      <c r="I26" s="28">
        <v>0</v>
      </c>
      <c r="J26" s="28">
        <v>0</v>
      </c>
      <c r="K26" s="53" t="str">
        <f t="shared" si="9"/>
        <v>(-)</v>
      </c>
      <c r="L26" s="53" t="str">
        <f t="shared" si="10"/>
        <v>(-)</v>
      </c>
      <c r="M26" s="20" t="str">
        <f t="shared" si="11"/>
        <v>(-)</v>
      </c>
    </row>
    <row r="27" spans="2:13" x14ac:dyDescent="0.25">
      <c r="B27" s="87"/>
      <c r="C27" s="12" t="s">
        <v>786</v>
      </c>
      <c r="D27" s="24" t="s">
        <v>593</v>
      </c>
      <c r="E27" s="24"/>
      <c r="F27" s="52">
        <f t="shared" si="8"/>
        <v>0</v>
      </c>
      <c r="G27" s="28">
        <v>0</v>
      </c>
      <c r="H27" s="28">
        <v>0</v>
      </c>
      <c r="I27" s="28">
        <v>0</v>
      </c>
      <c r="J27" s="28">
        <v>0</v>
      </c>
      <c r="K27" s="53" t="str">
        <f t="shared" si="9"/>
        <v>(-)</v>
      </c>
      <c r="L27" s="53" t="str">
        <f t="shared" si="10"/>
        <v>(-)</v>
      </c>
      <c r="M27" s="20" t="str">
        <f t="shared" si="11"/>
        <v>(-)</v>
      </c>
    </row>
    <row r="28" spans="2:13" x14ac:dyDescent="0.25">
      <c r="B28" s="83">
        <v>4</v>
      </c>
      <c r="C28" s="108" t="s">
        <v>478</v>
      </c>
      <c r="D28" s="84"/>
      <c r="E28" s="84"/>
      <c r="F28" s="109"/>
      <c r="G28" s="86"/>
      <c r="H28" s="86"/>
      <c r="I28" s="86"/>
      <c r="J28" s="86"/>
      <c r="K28" s="110"/>
      <c r="L28" s="110"/>
      <c r="M28" s="111"/>
    </row>
    <row r="29" spans="2:13" x14ac:dyDescent="0.25">
      <c r="B29" s="87"/>
      <c r="C29" s="12" t="s">
        <v>781</v>
      </c>
      <c r="D29" s="24" t="s">
        <v>599</v>
      </c>
      <c r="E29" s="24"/>
      <c r="F29" s="52">
        <f t="shared" ref="F29:F34" si="12">SUM(G29:I29)</f>
        <v>0</v>
      </c>
      <c r="G29" s="28">
        <v>0</v>
      </c>
      <c r="H29" s="28">
        <v>0</v>
      </c>
      <c r="I29" s="28">
        <v>0</v>
      </c>
      <c r="J29" s="28">
        <v>0</v>
      </c>
      <c r="K29" s="53" t="str">
        <f t="shared" ref="K29:K34" si="13">IF(F29&gt;0,(H29/F29)*100,"(-)")</f>
        <v>(-)</v>
      </c>
      <c r="L29" s="53" t="str">
        <f t="shared" ref="L29:L34" si="14">IF(F29&gt;0,(I29/F29)*100,"(-)")</f>
        <v>(-)</v>
      </c>
      <c r="M29" s="20" t="str">
        <f t="shared" ref="M29:M34" si="15">IF(F29&gt;0,(J29/F29)*100,"(-)")</f>
        <v>(-)</v>
      </c>
    </row>
    <row r="30" spans="2:13" x14ac:dyDescent="0.25">
      <c r="B30" s="87"/>
      <c r="C30" s="12" t="s">
        <v>782</v>
      </c>
      <c r="D30" s="24" t="s">
        <v>599</v>
      </c>
      <c r="E30" s="24"/>
      <c r="F30" s="52">
        <f t="shared" si="12"/>
        <v>0</v>
      </c>
      <c r="G30" s="28">
        <v>0</v>
      </c>
      <c r="H30" s="28">
        <v>0</v>
      </c>
      <c r="I30" s="28">
        <v>0</v>
      </c>
      <c r="J30" s="28">
        <v>0</v>
      </c>
      <c r="K30" s="53" t="str">
        <f t="shared" si="13"/>
        <v>(-)</v>
      </c>
      <c r="L30" s="53" t="str">
        <f t="shared" si="14"/>
        <v>(-)</v>
      </c>
      <c r="M30" s="20" t="str">
        <f t="shared" si="15"/>
        <v>(-)</v>
      </c>
    </row>
    <row r="31" spans="2:13" x14ac:dyDescent="0.25">
      <c r="B31" s="87"/>
      <c r="C31" s="12" t="s">
        <v>783</v>
      </c>
      <c r="D31" s="24" t="s">
        <v>599</v>
      </c>
      <c r="E31" s="24"/>
      <c r="F31" s="52">
        <f t="shared" si="12"/>
        <v>2.2400000000000002</v>
      </c>
      <c r="G31" s="28">
        <v>0</v>
      </c>
      <c r="H31" s="28">
        <v>0</v>
      </c>
      <c r="I31" s="28">
        <v>2.2400000000000002</v>
      </c>
      <c r="J31" s="28">
        <v>0</v>
      </c>
      <c r="K31" s="53">
        <f t="shared" si="13"/>
        <v>0</v>
      </c>
      <c r="L31" s="53">
        <f t="shared" si="14"/>
        <v>100</v>
      </c>
      <c r="M31" s="20">
        <f t="shared" si="15"/>
        <v>0</v>
      </c>
    </row>
    <row r="32" spans="2:13" x14ac:dyDescent="0.25">
      <c r="B32" s="87"/>
      <c r="C32" s="12" t="s">
        <v>784</v>
      </c>
      <c r="D32" s="24" t="s">
        <v>593</v>
      </c>
      <c r="E32" s="24"/>
      <c r="F32" s="52">
        <f t="shared" si="12"/>
        <v>12</v>
      </c>
      <c r="G32" s="28">
        <v>0</v>
      </c>
      <c r="H32" s="28">
        <v>0</v>
      </c>
      <c r="I32" s="28">
        <v>12</v>
      </c>
      <c r="J32" s="28">
        <v>0</v>
      </c>
      <c r="K32" s="53">
        <f t="shared" si="13"/>
        <v>0</v>
      </c>
      <c r="L32" s="53">
        <f t="shared" si="14"/>
        <v>100</v>
      </c>
      <c r="M32" s="20">
        <f t="shared" si="15"/>
        <v>0</v>
      </c>
    </row>
    <row r="33" spans="2:13" x14ac:dyDescent="0.25">
      <c r="B33" s="87"/>
      <c r="C33" s="12" t="s">
        <v>785</v>
      </c>
      <c r="D33" s="24" t="s">
        <v>593</v>
      </c>
      <c r="E33" s="24"/>
      <c r="F33" s="52">
        <f t="shared" si="12"/>
        <v>0</v>
      </c>
      <c r="G33" s="28">
        <v>0</v>
      </c>
      <c r="H33" s="28">
        <v>0</v>
      </c>
      <c r="I33" s="28">
        <v>0</v>
      </c>
      <c r="J33" s="28">
        <v>0</v>
      </c>
      <c r="K33" s="53" t="str">
        <f t="shared" si="13"/>
        <v>(-)</v>
      </c>
      <c r="L33" s="53" t="str">
        <f t="shared" si="14"/>
        <v>(-)</v>
      </c>
      <c r="M33" s="20" t="str">
        <f t="shared" si="15"/>
        <v>(-)</v>
      </c>
    </row>
    <row r="34" spans="2:13" x14ac:dyDescent="0.25">
      <c r="B34" s="87"/>
      <c r="C34" s="12" t="s">
        <v>786</v>
      </c>
      <c r="D34" s="24" t="s">
        <v>593</v>
      </c>
      <c r="E34" s="24"/>
      <c r="F34" s="52">
        <f t="shared" si="12"/>
        <v>0</v>
      </c>
      <c r="G34" s="28">
        <v>0</v>
      </c>
      <c r="H34" s="28">
        <v>0</v>
      </c>
      <c r="I34" s="28">
        <v>0</v>
      </c>
      <c r="J34" s="28">
        <v>0</v>
      </c>
      <c r="K34" s="53" t="str">
        <f t="shared" si="13"/>
        <v>(-)</v>
      </c>
      <c r="L34" s="53" t="str">
        <f t="shared" si="14"/>
        <v>(-)</v>
      </c>
      <c r="M34" s="20" t="str">
        <f t="shared" si="15"/>
        <v>(-)</v>
      </c>
    </row>
    <row r="35" spans="2:13" x14ac:dyDescent="0.25">
      <c r="B35" s="83">
        <v>5</v>
      </c>
      <c r="C35" s="108" t="s">
        <v>479</v>
      </c>
      <c r="D35" s="84"/>
      <c r="E35" s="84"/>
      <c r="F35" s="109"/>
      <c r="G35" s="86"/>
      <c r="H35" s="86"/>
      <c r="I35" s="86"/>
      <c r="J35" s="86"/>
      <c r="K35" s="110"/>
      <c r="L35" s="110"/>
      <c r="M35" s="111"/>
    </row>
    <row r="36" spans="2:13" x14ac:dyDescent="0.25">
      <c r="B36" s="87"/>
      <c r="C36" s="12" t="s">
        <v>781</v>
      </c>
      <c r="D36" s="24" t="s">
        <v>599</v>
      </c>
      <c r="E36" s="24"/>
      <c r="F36" s="52">
        <f t="shared" ref="F36:F41" si="16">SUM(G36:I36)</f>
        <v>0</v>
      </c>
      <c r="G36" s="28">
        <v>0</v>
      </c>
      <c r="H36" s="28">
        <v>0</v>
      </c>
      <c r="I36" s="28">
        <v>0</v>
      </c>
      <c r="J36" s="28">
        <v>0</v>
      </c>
      <c r="K36" s="53" t="str">
        <f t="shared" ref="K36:K41" si="17">IF(F36&gt;0,(H36/F36)*100,"(-)")</f>
        <v>(-)</v>
      </c>
      <c r="L36" s="53" t="str">
        <f t="shared" ref="L36:L41" si="18">IF(F36&gt;0,(I36/F36)*100,"(-)")</f>
        <v>(-)</v>
      </c>
      <c r="M36" s="20" t="str">
        <f t="shared" ref="M36:M41" si="19">IF(F36&gt;0,(J36/F36)*100,"(-)")</f>
        <v>(-)</v>
      </c>
    </row>
    <row r="37" spans="2:13" x14ac:dyDescent="0.25">
      <c r="B37" s="87"/>
      <c r="C37" s="12" t="s">
        <v>782</v>
      </c>
      <c r="D37" s="24" t="s">
        <v>599</v>
      </c>
      <c r="E37" s="24"/>
      <c r="F37" s="52">
        <f t="shared" si="16"/>
        <v>0</v>
      </c>
      <c r="G37" s="28">
        <v>0</v>
      </c>
      <c r="H37" s="28">
        <v>0</v>
      </c>
      <c r="I37" s="28">
        <v>0</v>
      </c>
      <c r="J37" s="28">
        <v>0</v>
      </c>
      <c r="K37" s="53" t="str">
        <f t="shared" si="17"/>
        <v>(-)</v>
      </c>
      <c r="L37" s="53" t="str">
        <f t="shared" si="18"/>
        <v>(-)</v>
      </c>
      <c r="M37" s="20" t="str">
        <f t="shared" si="19"/>
        <v>(-)</v>
      </c>
    </row>
    <row r="38" spans="2:13" x14ac:dyDescent="0.25">
      <c r="B38" s="87"/>
      <c r="C38" s="12" t="s">
        <v>783</v>
      </c>
      <c r="D38" s="24" t="s">
        <v>599</v>
      </c>
      <c r="E38" s="24"/>
      <c r="F38" s="52">
        <f t="shared" si="16"/>
        <v>1.456</v>
      </c>
      <c r="G38" s="28">
        <v>0</v>
      </c>
      <c r="H38" s="28">
        <v>0</v>
      </c>
      <c r="I38" s="28">
        <v>1.456</v>
      </c>
      <c r="J38" s="28">
        <v>0</v>
      </c>
      <c r="K38" s="53">
        <f t="shared" si="17"/>
        <v>0</v>
      </c>
      <c r="L38" s="53">
        <f t="shared" si="18"/>
        <v>100</v>
      </c>
      <c r="M38" s="20">
        <f t="shared" si="19"/>
        <v>0</v>
      </c>
    </row>
    <row r="39" spans="2:13" x14ac:dyDescent="0.25">
      <c r="B39" s="87"/>
      <c r="C39" s="12" t="s">
        <v>784</v>
      </c>
      <c r="D39" s="24" t="s">
        <v>593</v>
      </c>
      <c r="E39" s="24"/>
      <c r="F39" s="52">
        <f t="shared" si="16"/>
        <v>13</v>
      </c>
      <c r="G39" s="28">
        <v>0</v>
      </c>
      <c r="H39" s="28">
        <v>0</v>
      </c>
      <c r="I39" s="28">
        <v>13</v>
      </c>
      <c r="J39" s="28">
        <v>0</v>
      </c>
      <c r="K39" s="53">
        <f t="shared" si="17"/>
        <v>0</v>
      </c>
      <c r="L39" s="53">
        <f t="shared" si="18"/>
        <v>100</v>
      </c>
      <c r="M39" s="20">
        <f t="shared" si="19"/>
        <v>0</v>
      </c>
    </row>
    <row r="40" spans="2:13" x14ac:dyDescent="0.25">
      <c r="B40" s="87"/>
      <c r="C40" s="12" t="s">
        <v>785</v>
      </c>
      <c r="D40" s="24" t="s">
        <v>593</v>
      </c>
      <c r="E40" s="24"/>
      <c r="F40" s="52">
        <f t="shared" si="16"/>
        <v>0</v>
      </c>
      <c r="G40" s="28">
        <v>0</v>
      </c>
      <c r="H40" s="28">
        <v>0</v>
      </c>
      <c r="I40" s="28">
        <v>0</v>
      </c>
      <c r="J40" s="28">
        <v>0</v>
      </c>
      <c r="K40" s="53" t="str">
        <f t="shared" si="17"/>
        <v>(-)</v>
      </c>
      <c r="L40" s="53" t="str">
        <f t="shared" si="18"/>
        <v>(-)</v>
      </c>
      <c r="M40" s="20" t="str">
        <f t="shared" si="19"/>
        <v>(-)</v>
      </c>
    </row>
    <row r="41" spans="2:13" x14ac:dyDescent="0.25">
      <c r="B41" s="87"/>
      <c r="C41" s="12" t="s">
        <v>786</v>
      </c>
      <c r="D41" s="24" t="s">
        <v>593</v>
      </c>
      <c r="E41" s="24"/>
      <c r="F41" s="52">
        <f t="shared" si="16"/>
        <v>0</v>
      </c>
      <c r="G41" s="28">
        <v>0</v>
      </c>
      <c r="H41" s="28">
        <v>0</v>
      </c>
      <c r="I41" s="28">
        <v>0</v>
      </c>
      <c r="J41" s="28">
        <v>0</v>
      </c>
      <c r="K41" s="53" t="str">
        <f t="shared" si="17"/>
        <v>(-)</v>
      </c>
      <c r="L41" s="53" t="str">
        <f t="shared" si="18"/>
        <v>(-)</v>
      </c>
      <c r="M41" s="20" t="str">
        <f t="shared" si="19"/>
        <v>(-)</v>
      </c>
    </row>
    <row r="42" spans="2:13" x14ac:dyDescent="0.25">
      <c r="B42" s="83">
        <v>6</v>
      </c>
      <c r="C42" s="108" t="s">
        <v>480</v>
      </c>
      <c r="D42" s="84"/>
      <c r="E42" s="84"/>
      <c r="F42" s="109"/>
      <c r="G42" s="86"/>
      <c r="H42" s="86"/>
      <c r="I42" s="86"/>
      <c r="J42" s="86"/>
      <c r="K42" s="110"/>
      <c r="L42" s="110"/>
      <c r="M42" s="111"/>
    </row>
    <row r="43" spans="2:13" x14ac:dyDescent="0.25">
      <c r="B43" s="87"/>
      <c r="C43" s="12" t="s">
        <v>781</v>
      </c>
      <c r="D43" s="24" t="s">
        <v>599</v>
      </c>
      <c r="E43" s="24"/>
      <c r="F43" s="52">
        <f t="shared" ref="F43:F48" si="20">SUM(G43:I43)</f>
        <v>0</v>
      </c>
      <c r="G43" s="28">
        <v>0</v>
      </c>
      <c r="H43" s="28">
        <v>0</v>
      </c>
      <c r="I43" s="28">
        <v>0</v>
      </c>
      <c r="J43" s="28">
        <v>0</v>
      </c>
      <c r="K43" s="53" t="str">
        <f t="shared" ref="K43:K48" si="21">IF(F43&gt;0,(H43/F43)*100,"(-)")</f>
        <v>(-)</v>
      </c>
      <c r="L43" s="53" t="str">
        <f t="shared" ref="L43:L48" si="22">IF(F43&gt;0,(I43/F43)*100,"(-)")</f>
        <v>(-)</v>
      </c>
      <c r="M43" s="20" t="str">
        <f t="shared" ref="M43:M48" si="23">IF(F43&gt;0,(J43/F43)*100,"(-)")</f>
        <v>(-)</v>
      </c>
    </row>
    <row r="44" spans="2:13" x14ac:dyDescent="0.25">
      <c r="B44" s="87"/>
      <c r="C44" s="12" t="s">
        <v>782</v>
      </c>
      <c r="D44" s="24" t="s">
        <v>599</v>
      </c>
      <c r="E44" s="24"/>
      <c r="F44" s="52">
        <f t="shared" si="20"/>
        <v>0</v>
      </c>
      <c r="G44" s="28">
        <v>0</v>
      </c>
      <c r="H44" s="28">
        <v>0</v>
      </c>
      <c r="I44" s="28">
        <v>0</v>
      </c>
      <c r="J44" s="28">
        <v>0</v>
      </c>
      <c r="K44" s="53" t="str">
        <f t="shared" si="21"/>
        <v>(-)</v>
      </c>
      <c r="L44" s="53" t="str">
        <f t="shared" si="22"/>
        <v>(-)</v>
      </c>
      <c r="M44" s="20" t="str">
        <f t="shared" si="23"/>
        <v>(-)</v>
      </c>
    </row>
    <row r="45" spans="2:13" x14ac:dyDescent="0.25">
      <c r="B45" s="87"/>
      <c r="C45" s="12" t="s">
        <v>783</v>
      </c>
      <c r="D45" s="24" t="s">
        <v>599</v>
      </c>
      <c r="E45" s="24"/>
      <c r="F45" s="52">
        <f t="shared" si="20"/>
        <v>1.353</v>
      </c>
      <c r="G45" s="28">
        <v>0</v>
      </c>
      <c r="H45" s="28">
        <v>0</v>
      </c>
      <c r="I45" s="28">
        <v>1.353</v>
      </c>
      <c r="J45" s="28">
        <v>0</v>
      </c>
      <c r="K45" s="53">
        <f t="shared" si="21"/>
        <v>0</v>
      </c>
      <c r="L45" s="53">
        <f t="shared" si="22"/>
        <v>100</v>
      </c>
      <c r="M45" s="20">
        <f t="shared" si="23"/>
        <v>0</v>
      </c>
    </row>
    <row r="46" spans="2:13" x14ac:dyDescent="0.25">
      <c r="B46" s="87"/>
      <c r="C46" s="12" t="s">
        <v>784</v>
      </c>
      <c r="D46" s="24" t="s">
        <v>593</v>
      </c>
      <c r="E46" s="24"/>
      <c r="F46" s="52">
        <f t="shared" si="20"/>
        <v>8</v>
      </c>
      <c r="G46" s="28">
        <v>0</v>
      </c>
      <c r="H46" s="28">
        <v>0</v>
      </c>
      <c r="I46" s="28">
        <v>8</v>
      </c>
      <c r="J46" s="28">
        <v>0</v>
      </c>
      <c r="K46" s="53">
        <f t="shared" si="21"/>
        <v>0</v>
      </c>
      <c r="L46" s="53">
        <f t="shared" si="22"/>
        <v>100</v>
      </c>
      <c r="M46" s="20">
        <f t="shared" si="23"/>
        <v>0</v>
      </c>
    </row>
    <row r="47" spans="2:13" x14ac:dyDescent="0.25">
      <c r="B47" s="87"/>
      <c r="C47" s="12" t="s">
        <v>785</v>
      </c>
      <c r="D47" s="24" t="s">
        <v>593</v>
      </c>
      <c r="E47" s="24"/>
      <c r="F47" s="52">
        <f t="shared" si="20"/>
        <v>0</v>
      </c>
      <c r="G47" s="28">
        <v>0</v>
      </c>
      <c r="H47" s="28">
        <v>0</v>
      </c>
      <c r="I47" s="28">
        <v>0</v>
      </c>
      <c r="J47" s="28">
        <v>0</v>
      </c>
      <c r="K47" s="53" t="str">
        <f t="shared" si="21"/>
        <v>(-)</v>
      </c>
      <c r="L47" s="53" t="str">
        <f t="shared" si="22"/>
        <v>(-)</v>
      </c>
      <c r="M47" s="20" t="str">
        <f t="shared" si="23"/>
        <v>(-)</v>
      </c>
    </row>
    <row r="48" spans="2:13" x14ac:dyDescent="0.25">
      <c r="B48" s="87"/>
      <c r="C48" s="12" t="s">
        <v>786</v>
      </c>
      <c r="D48" s="24" t="s">
        <v>593</v>
      </c>
      <c r="E48" s="24"/>
      <c r="F48" s="52">
        <f t="shared" si="20"/>
        <v>0</v>
      </c>
      <c r="G48" s="28">
        <v>0</v>
      </c>
      <c r="H48" s="28">
        <v>0</v>
      </c>
      <c r="I48" s="28">
        <v>0</v>
      </c>
      <c r="J48" s="28">
        <v>0</v>
      </c>
      <c r="K48" s="53" t="str">
        <f t="shared" si="21"/>
        <v>(-)</v>
      </c>
      <c r="L48" s="53" t="str">
        <f t="shared" si="22"/>
        <v>(-)</v>
      </c>
      <c r="M48" s="20" t="str">
        <f t="shared" si="23"/>
        <v>(-)</v>
      </c>
    </row>
    <row r="49" spans="2:13" x14ac:dyDescent="0.25">
      <c r="B49" s="83">
        <v>7</v>
      </c>
      <c r="C49" s="108" t="s">
        <v>481</v>
      </c>
      <c r="D49" s="84"/>
      <c r="E49" s="84"/>
      <c r="F49" s="109"/>
      <c r="G49" s="86"/>
      <c r="H49" s="86"/>
      <c r="I49" s="86"/>
      <c r="J49" s="86"/>
      <c r="K49" s="110"/>
      <c r="L49" s="110"/>
      <c r="M49" s="111"/>
    </row>
    <row r="50" spans="2:13" x14ac:dyDescent="0.25">
      <c r="B50" s="87"/>
      <c r="C50" s="12" t="s">
        <v>781</v>
      </c>
      <c r="D50" s="24" t="s">
        <v>599</v>
      </c>
      <c r="E50" s="24"/>
      <c r="F50" s="52">
        <f t="shared" ref="F50:F55" si="24">SUM(G50:I50)</f>
        <v>0</v>
      </c>
      <c r="G50" s="28">
        <v>0</v>
      </c>
      <c r="H50" s="28">
        <v>0</v>
      </c>
      <c r="I50" s="28">
        <v>0</v>
      </c>
      <c r="J50" s="28">
        <v>0</v>
      </c>
      <c r="K50" s="53" t="str">
        <f t="shared" ref="K50:K55" si="25">IF(F50&gt;0,(H50/F50)*100,"(-)")</f>
        <v>(-)</v>
      </c>
      <c r="L50" s="53" t="str">
        <f t="shared" ref="L50:L55" si="26">IF(F50&gt;0,(I50/F50)*100,"(-)")</f>
        <v>(-)</v>
      </c>
      <c r="M50" s="20" t="str">
        <f t="shared" ref="M50:M55" si="27">IF(F50&gt;0,(J50/F50)*100,"(-)")</f>
        <v>(-)</v>
      </c>
    </row>
    <row r="51" spans="2:13" x14ac:dyDescent="0.25">
      <c r="B51" s="87"/>
      <c r="C51" s="12" t="s">
        <v>782</v>
      </c>
      <c r="D51" s="24" t="s">
        <v>599</v>
      </c>
      <c r="E51" s="24"/>
      <c r="F51" s="52">
        <f t="shared" si="24"/>
        <v>0</v>
      </c>
      <c r="G51" s="28">
        <v>0</v>
      </c>
      <c r="H51" s="28">
        <v>0</v>
      </c>
      <c r="I51" s="28">
        <v>0</v>
      </c>
      <c r="J51" s="28">
        <v>0</v>
      </c>
      <c r="K51" s="53" t="str">
        <f t="shared" si="25"/>
        <v>(-)</v>
      </c>
      <c r="L51" s="53" t="str">
        <f t="shared" si="26"/>
        <v>(-)</v>
      </c>
      <c r="M51" s="20" t="str">
        <f t="shared" si="27"/>
        <v>(-)</v>
      </c>
    </row>
    <row r="52" spans="2:13" x14ac:dyDescent="0.25">
      <c r="B52" s="87"/>
      <c r="C52" s="12" t="s">
        <v>783</v>
      </c>
      <c r="D52" s="24" t="s">
        <v>599</v>
      </c>
      <c r="E52" s="24"/>
      <c r="F52" s="52">
        <f t="shared" si="24"/>
        <v>0.84</v>
      </c>
      <c r="G52" s="28">
        <v>0</v>
      </c>
      <c r="H52" s="28">
        <v>0</v>
      </c>
      <c r="I52" s="28">
        <v>0.84</v>
      </c>
      <c r="J52" s="28">
        <v>0</v>
      </c>
      <c r="K52" s="53">
        <f t="shared" si="25"/>
        <v>0</v>
      </c>
      <c r="L52" s="53">
        <f t="shared" si="26"/>
        <v>100</v>
      </c>
      <c r="M52" s="20">
        <f t="shared" si="27"/>
        <v>0</v>
      </c>
    </row>
    <row r="53" spans="2:13" x14ac:dyDescent="0.25">
      <c r="B53" s="87"/>
      <c r="C53" s="12" t="s">
        <v>784</v>
      </c>
      <c r="D53" s="24" t="s">
        <v>593</v>
      </c>
      <c r="E53" s="24"/>
      <c r="F53" s="52">
        <f t="shared" si="24"/>
        <v>8</v>
      </c>
      <c r="G53" s="28">
        <v>3</v>
      </c>
      <c r="H53" s="28">
        <v>0</v>
      </c>
      <c r="I53" s="28">
        <v>5</v>
      </c>
      <c r="J53" s="28">
        <v>0</v>
      </c>
      <c r="K53" s="53">
        <f t="shared" si="25"/>
        <v>0</v>
      </c>
      <c r="L53" s="53">
        <f t="shared" si="26"/>
        <v>62.5</v>
      </c>
      <c r="M53" s="20">
        <f t="shared" si="27"/>
        <v>0</v>
      </c>
    </row>
    <row r="54" spans="2:13" x14ac:dyDescent="0.25">
      <c r="B54" s="87"/>
      <c r="C54" s="12" t="s">
        <v>785</v>
      </c>
      <c r="D54" s="24" t="s">
        <v>593</v>
      </c>
      <c r="E54" s="24"/>
      <c r="F54" s="52">
        <f t="shared" si="24"/>
        <v>1</v>
      </c>
      <c r="G54" s="28">
        <v>1</v>
      </c>
      <c r="H54" s="28">
        <v>0</v>
      </c>
      <c r="I54" s="28">
        <v>0</v>
      </c>
      <c r="J54" s="28">
        <v>0</v>
      </c>
      <c r="K54" s="53">
        <f t="shared" si="25"/>
        <v>0</v>
      </c>
      <c r="L54" s="53">
        <f t="shared" si="26"/>
        <v>0</v>
      </c>
      <c r="M54" s="20">
        <f t="shared" si="27"/>
        <v>0</v>
      </c>
    </row>
    <row r="55" spans="2:13" x14ac:dyDescent="0.25">
      <c r="B55" s="87"/>
      <c r="C55" s="12" t="s">
        <v>786</v>
      </c>
      <c r="D55" s="24" t="s">
        <v>593</v>
      </c>
      <c r="E55" s="24"/>
      <c r="F55" s="52">
        <f t="shared" si="24"/>
        <v>1</v>
      </c>
      <c r="G55" s="28">
        <v>1</v>
      </c>
      <c r="H55" s="28">
        <v>0</v>
      </c>
      <c r="I55" s="28">
        <v>0</v>
      </c>
      <c r="J55" s="28">
        <v>0</v>
      </c>
      <c r="K55" s="53">
        <f t="shared" si="25"/>
        <v>0</v>
      </c>
      <c r="L55" s="53">
        <f t="shared" si="26"/>
        <v>0</v>
      </c>
      <c r="M55" s="20">
        <f t="shared" si="27"/>
        <v>0</v>
      </c>
    </row>
    <row r="56" spans="2:13" x14ac:dyDescent="0.25">
      <c r="B56" s="83">
        <v>8</v>
      </c>
      <c r="C56" s="108" t="s">
        <v>482</v>
      </c>
      <c r="D56" s="84"/>
      <c r="E56" s="84"/>
      <c r="F56" s="109"/>
      <c r="G56" s="86"/>
      <c r="H56" s="86"/>
      <c r="I56" s="86"/>
      <c r="J56" s="86"/>
      <c r="K56" s="110"/>
      <c r="L56" s="110"/>
      <c r="M56" s="111"/>
    </row>
    <row r="57" spans="2:13" x14ac:dyDescent="0.25">
      <c r="B57" s="87"/>
      <c r="C57" s="12" t="s">
        <v>781</v>
      </c>
      <c r="D57" s="24" t="s">
        <v>599</v>
      </c>
      <c r="E57" s="24"/>
      <c r="F57" s="52">
        <f t="shared" ref="F57:F62" si="28">SUM(G57:I57)</f>
        <v>0</v>
      </c>
      <c r="G57" s="28">
        <v>0</v>
      </c>
      <c r="H57" s="28">
        <v>0</v>
      </c>
      <c r="I57" s="28">
        <v>0</v>
      </c>
      <c r="J57" s="28">
        <v>0</v>
      </c>
      <c r="K57" s="53" t="str">
        <f t="shared" ref="K57:K62" si="29">IF(F57&gt;0,(H57/F57)*100,"(-)")</f>
        <v>(-)</v>
      </c>
      <c r="L57" s="53" t="str">
        <f t="shared" ref="L57:L62" si="30">IF(F57&gt;0,(I57/F57)*100,"(-)")</f>
        <v>(-)</v>
      </c>
      <c r="M57" s="20" t="str">
        <f t="shared" ref="M57:M62" si="31">IF(F57&gt;0,(J57/F57)*100,"(-)")</f>
        <v>(-)</v>
      </c>
    </row>
    <row r="58" spans="2:13" x14ac:dyDescent="0.25">
      <c r="B58" s="87"/>
      <c r="C58" s="12" t="s">
        <v>782</v>
      </c>
      <c r="D58" s="24" t="s">
        <v>599</v>
      </c>
      <c r="E58" s="24"/>
      <c r="F58" s="52">
        <f t="shared" si="28"/>
        <v>0</v>
      </c>
      <c r="G58" s="28">
        <v>0</v>
      </c>
      <c r="H58" s="28">
        <v>0</v>
      </c>
      <c r="I58" s="28">
        <v>0</v>
      </c>
      <c r="J58" s="28">
        <v>0</v>
      </c>
      <c r="K58" s="53" t="str">
        <f t="shared" si="29"/>
        <v>(-)</v>
      </c>
      <c r="L58" s="53" t="str">
        <f t="shared" si="30"/>
        <v>(-)</v>
      </c>
      <c r="M58" s="20" t="str">
        <f t="shared" si="31"/>
        <v>(-)</v>
      </c>
    </row>
    <row r="59" spans="2:13" x14ac:dyDescent="0.25">
      <c r="B59" s="87"/>
      <c r="C59" s="12" t="s">
        <v>783</v>
      </c>
      <c r="D59" s="24" t="s">
        <v>599</v>
      </c>
      <c r="E59" s="24"/>
      <c r="F59" s="52">
        <f t="shared" si="28"/>
        <v>0.88100000000000001</v>
      </c>
      <c r="G59" s="28">
        <v>0</v>
      </c>
      <c r="H59" s="28">
        <v>0</v>
      </c>
      <c r="I59" s="28">
        <v>0.88100000000000001</v>
      </c>
      <c r="J59" s="28">
        <v>0</v>
      </c>
      <c r="K59" s="53">
        <f t="shared" si="29"/>
        <v>0</v>
      </c>
      <c r="L59" s="53">
        <f t="shared" si="30"/>
        <v>100</v>
      </c>
      <c r="M59" s="20">
        <f t="shared" si="31"/>
        <v>0</v>
      </c>
    </row>
    <row r="60" spans="2:13" x14ac:dyDescent="0.25">
      <c r="B60" s="87"/>
      <c r="C60" s="12" t="s">
        <v>784</v>
      </c>
      <c r="D60" s="24" t="s">
        <v>593</v>
      </c>
      <c r="E60" s="24"/>
      <c r="F60" s="52">
        <f t="shared" si="28"/>
        <v>10</v>
      </c>
      <c r="G60" s="28">
        <v>0</v>
      </c>
      <c r="H60" s="28">
        <v>0</v>
      </c>
      <c r="I60" s="28">
        <v>10</v>
      </c>
      <c r="J60" s="28">
        <v>0</v>
      </c>
      <c r="K60" s="53">
        <f t="shared" si="29"/>
        <v>0</v>
      </c>
      <c r="L60" s="53">
        <f t="shared" si="30"/>
        <v>100</v>
      </c>
      <c r="M60" s="20">
        <f t="shared" si="31"/>
        <v>0</v>
      </c>
    </row>
    <row r="61" spans="2:13" x14ac:dyDescent="0.25">
      <c r="B61" s="87"/>
      <c r="C61" s="12" t="s">
        <v>785</v>
      </c>
      <c r="D61" s="24" t="s">
        <v>593</v>
      </c>
      <c r="E61" s="24"/>
      <c r="F61" s="52">
        <f t="shared" si="28"/>
        <v>0</v>
      </c>
      <c r="G61" s="28">
        <v>0</v>
      </c>
      <c r="H61" s="28">
        <v>0</v>
      </c>
      <c r="I61" s="28">
        <v>0</v>
      </c>
      <c r="J61" s="28">
        <v>0</v>
      </c>
      <c r="K61" s="53" t="str">
        <f t="shared" si="29"/>
        <v>(-)</v>
      </c>
      <c r="L61" s="53" t="str">
        <f t="shared" si="30"/>
        <v>(-)</v>
      </c>
      <c r="M61" s="20" t="str">
        <f t="shared" si="31"/>
        <v>(-)</v>
      </c>
    </row>
    <row r="62" spans="2:13" x14ac:dyDescent="0.25">
      <c r="B62" s="87"/>
      <c r="C62" s="12" t="s">
        <v>786</v>
      </c>
      <c r="D62" s="24" t="s">
        <v>593</v>
      </c>
      <c r="E62" s="24"/>
      <c r="F62" s="52">
        <f t="shared" si="28"/>
        <v>0</v>
      </c>
      <c r="G62" s="28">
        <v>0</v>
      </c>
      <c r="H62" s="28">
        <v>0</v>
      </c>
      <c r="I62" s="28">
        <v>0</v>
      </c>
      <c r="J62" s="28">
        <v>0</v>
      </c>
      <c r="K62" s="53" t="str">
        <f t="shared" si="29"/>
        <v>(-)</v>
      </c>
      <c r="L62" s="53" t="str">
        <f t="shared" si="30"/>
        <v>(-)</v>
      </c>
      <c r="M62" s="20" t="str">
        <f t="shared" si="31"/>
        <v>(-)</v>
      </c>
    </row>
    <row r="63" spans="2:13" x14ac:dyDescent="0.25">
      <c r="B63" s="83">
        <v>9</v>
      </c>
      <c r="C63" s="108" t="s">
        <v>483</v>
      </c>
      <c r="D63" s="84"/>
      <c r="E63" s="84"/>
      <c r="F63" s="109"/>
      <c r="G63" s="86"/>
      <c r="H63" s="86"/>
      <c r="I63" s="86"/>
      <c r="J63" s="86"/>
      <c r="K63" s="110"/>
      <c r="L63" s="110"/>
      <c r="M63" s="111"/>
    </row>
    <row r="64" spans="2:13" x14ac:dyDescent="0.25">
      <c r="B64" s="87"/>
      <c r="C64" s="12" t="s">
        <v>781</v>
      </c>
      <c r="D64" s="24" t="s">
        <v>599</v>
      </c>
      <c r="E64" s="24"/>
      <c r="F64" s="52">
        <f t="shared" ref="F64:F69" si="32">SUM(G64:I64)</f>
        <v>0</v>
      </c>
      <c r="G64" s="28">
        <v>0</v>
      </c>
      <c r="H64" s="28">
        <v>0</v>
      </c>
      <c r="I64" s="28">
        <v>0</v>
      </c>
      <c r="J64" s="28">
        <v>0</v>
      </c>
      <c r="K64" s="53" t="str">
        <f t="shared" ref="K64:K69" si="33">IF(F64&gt;0,(H64/F64)*100,"(-)")</f>
        <v>(-)</v>
      </c>
      <c r="L64" s="53" t="str">
        <f t="shared" ref="L64:L69" si="34">IF(F64&gt;0,(I64/F64)*100,"(-)")</f>
        <v>(-)</v>
      </c>
      <c r="M64" s="20" t="str">
        <f t="shared" ref="M64:M69" si="35">IF(F64&gt;0,(J64/F64)*100,"(-)")</f>
        <v>(-)</v>
      </c>
    </row>
    <row r="65" spans="2:13" x14ac:dyDescent="0.25">
      <c r="B65" s="87"/>
      <c r="C65" s="12" t="s">
        <v>782</v>
      </c>
      <c r="D65" s="24" t="s">
        <v>599</v>
      </c>
      <c r="E65" s="24"/>
      <c r="F65" s="52">
        <f t="shared" si="32"/>
        <v>0</v>
      </c>
      <c r="G65" s="28">
        <v>0</v>
      </c>
      <c r="H65" s="28">
        <v>0</v>
      </c>
      <c r="I65" s="28">
        <v>0</v>
      </c>
      <c r="J65" s="28">
        <v>0</v>
      </c>
      <c r="K65" s="53" t="str">
        <f t="shared" si="33"/>
        <v>(-)</v>
      </c>
      <c r="L65" s="53" t="str">
        <f t="shared" si="34"/>
        <v>(-)</v>
      </c>
      <c r="M65" s="20" t="str">
        <f t="shared" si="35"/>
        <v>(-)</v>
      </c>
    </row>
    <row r="66" spans="2:13" x14ac:dyDescent="0.25">
      <c r="B66" s="87"/>
      <c r="C66" s="12" t="s">
        <v>783</v>
      </c>
      <c r="D66" s="24" t="s">
        <v>599</v>
      </c>
      <c r="E66" s="24"/>
      <c r="F66" s="52">
        <f t="shared" si="32"/>
        <v>2.569</v>
      </c>
      <c r="G66" s="28">
        <v>0</v>
      </c>
      <c r="H66" s="28">
        <v>0</v>
      </c>
      <c r="I66" s="28">
        <v>2.569</v>
      </c>
      <c r="J66" s="28">
        <v>0</v>
      </c>
      <c r="K66" s="53">
        <f t="shared" si="33"/>
        <v>0</v>
      </c>
      <c r="L66" s="53">
        <f t="shared" si="34"/>
        <v>100</v>
      </c>
      <c r="M66" s="20">
        <f t="shared" si="35"/>
        <v>0</v>
      </c>
    </row>
    <row r="67" spans="2:13" x14ac:dyDescent="0.25">
      <c r="B67" s="87"/>
      <c r="C67" s="12" t="s">
        <v>784</v>
      </c>
      <c r="D67" s="24" t="s">
        <v>593</v>
      </c>
      <c r="E67" s="24"/>
      <c r="F67" s="52">
        <f t="shared" si="32"/>
        <v>16</v>
      </c>
      <c r="G67" s="28">
        <v>0</v>
      </c>
      <c r="H67" s="28">
        <v>0</v>
      </c>
      <c r="I67" s="28">
        <v>16</v>
      </c>
      <c r="J67" s="28">
        <v>0</v>
      </c>
      <c r="K67" s="53">
        <f t="shared" si="33"/>
        <v>0</v>
      </c>
      <c r="L67" s="53">
        <f t="shared" si="34"/>
        <v>100</v>
      </c>
      <c r="M67" s="20">
        <f t="shared" si="35"/>
        <v>0</v>
      </c>
    </row>
    <row r="68" spans="2:13" x14ac:dyDescent="0.25">
      <c r="B68" s="87"/>
      <c r="C68" s="12" t="s">
        <v>785</v>
      </c>
      <c r="D68" s="24" t="s">
        <v>593</v>
      </c>
      <c r="E68" s="24"/>
      <c r="F68" s="52">
        <f t="shared" si="32"/>
        <v>0</v>
      </c>
      <c r="G68" s="28">
        <v>0</v>
      </c>
      <c r="H68" s="28">
        <v>0</v>
      </c>
      <c r="I68" s="28">
        <v>0</v>
      </c>
      <c r="J68" s="28">
        <v>0</v>
      </c>
      <c r="K68" s="53" t="str">
        <f t="shared" si="33"/>
        <v>(-)</v>
      </c>
      <c r="L68" s="53" t="str">
        <f t="shared" si="34"/>
        <v>(-)</v>
      </c>
      <c r="M68" s="20" t="str">
        <f t="shared" si="35"/>
        <v>(-)</v>
      </c>
    </row>
    <row r="69" spans="2:13" x14ac:dyDescent="0.25">
      <c r="B69" s="87"/>
      <c r="C69" s="12" t="s">
        <v>786</v>
      </c>
      <c r="D69" s="24" t="s">
        <v>593</v>
      </c>
      <c r="E69" s="24"/>
      <c r="F69" s="52">
        <f t="shared" si="32"/>
        <v>0</v>
      </c>
      <c r="G69" s="28">
        <v>0</v>
      </c>
      <c r="H69" s="28">
        <v>0</v>
      </c>
      <c r="I69" s="28">
        <v>0</v>
      </c>
      <c r="J69" s="28">
        <v>0</v>
      </c>
      <c r="K69" s="53" t="str">
        <f t="shared" si="33"/>
        <v>(-)</v>
      </c>
      <c r="L69" s="53" t="str">
        <f t="shared" si="34"/>
        <v>(-)</v>
      </c>
      <c r="M69" s="20" t="str">
        <f t="shared" si="35"/>
        <v>(-)</v>
      </c>
    </row>
    <row r="70" spans="2:13" x14ac:dyDescent="0.25">
      <c r="B70" s="83">
        <v>10</v>
      </c>
      <c r="C70" s="108" t="s">
        <v>484</v>
      </c>
      <c r="D70" s="84"/>
      <c r="E70" s="84"/>
      <c r="F70" s="109"/>
      <c r="G70" s="86"/>
      <c r="H70" s="86"/>
      <c r="I70" s="86"/>
      <c r="J70" s="86"/>
      <c r="K70" s="110"/>
      <c r="L70" s="110"/>
      <c r="M70" s="111"/>
    </row>
    <row r="71" spans="2:13" x14ac:dyDescent="0.25">
      <c r="B71" s="87"/>
      <c r="C71" s="12" t="s">
        <v>781</v>
      </c>
      <c r="D71" s="24" t="s">
        <v>599</v>
      </c>
      <c r="E71" s="24"/>
      <c r="F71" s="52">
        <f t="shared" ref="F71:F76" si="36">SUM(G71:I71)</f>
        <v>0</v>
      </c>
      <c r="G71" s="28">
        <v>0</v>
      </c>
      <c r="H71" s="28">
        <v>0</v>
      </c>
      <c r="I71" s="28">
        <v>0</v>
      </c>
      <c r="J71" s="28">
        <v>0</v>
      </c>
      <c r="K71" s="53" t="str">
        <f t="shared" ref="K71:K76" si="37">IF(F71&gt;0,(H71/F71)*100,"(-)")</f>
        <v>(-)</v>
      </c>
      <c r="L71" s="53" t="str">
        <f t="shared" ref="L71:L76" si="38">IF(F71&gt;0,(I71/F71)*100,"(-)")</f>
        <v>(-)</v>
      </c>
      <c r="M71" s="20" t="str">
        <f t="shared" ref="M71:M76" si="39">IF(F71&gt;0,(J71/F71)*100,"(-)")</f>
        <v>(-)</v>
      </c>
    </row>
    <row r="72" spans="2:13" x14ac:dyDescent="0.25">
      <c r="B72" s="87"/>
      <c r="C72" s="12" t="s">
        <v>782</v>
      </c>
      <c r="D72" s="24" t="s">
        <v>599</v>
      </c>
      <c r="E72" s="24"/>
      <c r="F72" s="52">
        <f t="shared" si="36"/>
        <v>0</v>
      </c>
      <c r="G72" s="28">
        <v>0</v>
      </c>
      <c r="H72" s="28">
        <v>0</v>
      </c>
      <c r="I72" s="28">
        <v>0</v>
      </c>
      <c r="J72" s="28">
        <v>0</v>
      </c>
      <c r="K72" s="53" t="str">
        <f t="shared" si="37"/>
        <v>(-)</v>
      </c>
      <c r="L72" s="53" t="str">
        <f t="shared" si="38"/>
        <v>(-)</v>
      </c>
      <c r="M72" s="20" t="str">
        <f t="shared" si="39"/>
        <v>(-)</v>
      </c>
    </row>
    <row r="73" spans="2:13" x14ac:dyDescent="0.25">
      <c r="B73" s="87"/>
      <c r="C73" s="12" t="s">
        <v>783</v>
      </c>
      <c r="D73" s="24" t="s">
        <v>599</v>
      </c>
      <c r="E73" s="24"/>
      <c r="F73" s="52">
        <f t="shared" si="36"/>
        <v>3.0390000000000001</v>
      </c>
      <c r="G73" s="28">
        <v>0</v>
      </c>
      <c r="H73" s="28">
        <v>0</v>
      </c>
      <c r="I73" s="28">
        <v>3.0390000000000001</v>
      </c>
      <c r="J73" s="28">
        <v>0</v>
      </c>
      <c r="K73" s="53">
        <f t="shared" si="37"/>
        <v>0</v>
      </c>
      <c r="L73" s="53">
        <f t="shared" si="38"/>
        <v>100</v>
      </c>
      <c r="M73" s="20">
        <f t="shared" si="39"/>
        <v>0</v>
      </c>
    </row>
    <row r="74" spans="2:13" x14ac:dyDescent="0.25">
      <c r="B74" s="87"/>
      <c r="C74" s="12" t="s">
        <v>784</v>
      </c>
      <c r="D74" s="24" t="s">
        <v>593</v>
      </c>
      <c r="E74" s="24"/>
      <c r="F74" s="52">
        <f t="shared" si="36"/>
        <v>28</v>
      </c>
      <c r="G74" s="28">
        <v>0</v>
      </c>
      <c r="H74" s="28">
        <v>0</v>
      </c>
      <c r="I74" s="28">
        <v>28</v>
      </c>
      <c r="J74" s="28">
        <v>0</v>
      </c>
      <c r="K74" s="53">
        <f t="shared" si="37"/>
        <v>0</v>
      </c>
      <c r="L74" s="53">
        <f t="shared" si="38"/>
        <v>100</v>
      </c>
      <c r="M74" s="20">
        <f t="shared" si="39"/>
        <v>0</v>
      </c>
    </row>
    <row r="75" spans="2:13" x14ac:dyDescent="0.25">
      <c r="B75" s="87"/>
      <c r="C75" s="12" t="s">
        <v>785</v>
      </c>
      <c r="D75" s="24" t="s">
        <v>593</v>
      </c>
      <c r="E75" s="24"/>
      <c r="F75" s="52">
        <f t="shared" si="36"/>
        <v>0</v>
      </c>
      <c r="G75" s="28">
        <v>0</v>
      </c>
      <c r="H75" s="28">
        <v>0</v>
      </c>
      <c r="I75" s="28">
        <v>0</v>
      </c>
      <c r="J75" s="28">
        <v>0</v>
      </c>
      <c r="K75" s="53" t="str">
        <f t="shared" si="37"/>
        <v>(-)</v>
      </c>
      <c r="L75" s="53" t="str">
        <f t="shared" si="38"/>
        <v>(-)</v>
      </c>
      <c r="M75" s="20" t="str">
        <f t="shared" si="39"/>
        <v>(-)</v>
      </c>
    </row>
    <row r="76" spans="2:13" x14ac:dyDescent="0.25">
      <c r="B76" s="87"/>
      <c r="C76" s="12" t="s">
        <v>786</v>
      </c>
      <c r="D76" s="24" t="s">
        <v>593</v>
      </c>
      <c r="E76" s="24"/>
      <c r="F76" s="52">
        <f t="shared" si="36"/>
        <v>0</v>
      </c>
      <c r="G76" s="28">
        <v>0</v>
      </c>
      <c r="H76" s="28">
        <v>0</v>
      </c>
      <c r="I76" s="28">
        <v>0</v>
      </c>
      <c r="J76" s="28">
        <v>0</v>
      </c>
      <c r="K76" s="53" t="str">
        <f t="shared" si="37"/>
        <v>(-)</v>
      </c>
      <c r="L76" s="53" t="str">
        <f t="shared" si="38"/>
        <v>(-)</v>
      </c>
      <c r="M76" s="20" t="str">
        <f t="shared" si="39"/>
        <v>(-)</v>
      </c>
    </row>
    <row r="77" spans="2:13" x14ac:dyDescent="0.25">
      <c r="B77" s="83">
        <v>11</v>
      </c>
      <c r="C77" s="108" t="s">
        <v>485</v>
      </c>
      <c r="D77" s="84"/>
      <c r="E77" s="84"/>
      <c r="F77" s="109"/>
      <c r="G77" s="86"/>
      <c r="H77" s="86"/>
      <c r="I77" s="86"/>
      <c r="J77" s="86"/>
      <c r="K77" s="110"/>
      <c r="L77" s="110"/>
      <c r="M77" s="111"/>
    </row>
    <row r="78" spans="2:13" x14ac:dyDescent="0.25">
      <c r="B78" s="87"/>
      <c r="C78" s="12" t="s">
        <v>781</v>
      </c>
      <c r="D78" s="24" t="s">
        <v>599</v>
      </c>
      <c r="E78" s="24"/>
      <c r="F78" s="52">
        <f t="shared" ref="F78:F83" si="40">SUM(G78:I78)</f>
        <v>0</v>
      </c>
      <c r="G78" s="28">
        <v>0</v>
      </c>
      <c r="H78" s="28">
        <v>0</v>
      </c>
      <c r="I78" s="28">
        <v>0</v>
      </c>
      <c r="J78" s="28">
        <v>0</v>
      </c>
      <c r="K78" s="53" t="str">
        <f t="shared" ref="K78:K83" si="41">IF(F78&gt;0,(H78/F78)*100,"(-)")</f>
        <v>(-)</v>
      </c>
      <c r="L78" s="53" t="str">
        <f t="shared" ref="L78:L83" si="42">IF(F78&gt;0,(I78/F78)*100,"(-)")</f>
        <v>(-)</v>
      </c>
      <c r="M78" s="20" t="str">
        <f t="shared" ref="M78:M83" si="43">IF(F78&gt;0,(J78/F78)*100,"(-)")</f>
        <v>(-)</v>
      </c>
    </row>
    <row r="79" spans="2:13" x14ac:dyDescent="0.25">
      <c r="B79" s="87"/>
      <c r="C79" s="12" t="s">
        <v>782</v>
      </c>
      <c r="D79" s="24" t="s">
        <v>599</v>
      </c>
      <c r="E79" s="24"/>
      <c r="F79" s="52">
        <f t="shared" si="40"/>
        <v>0</v>
      </c>
      <c r="G79" s="28">
        <v>0</v>
      </c>
      <c r="H79" s="28">
        <v>0</v>
      </c>
      <c r="I79" s="28">
        <v>0</v>
      </c>
      <c r="J79" s="28">
        <v>0</v>
      </c>
      <c r="K79" s="53" t="str">
        <f t="shared" si="41"/>
        <v>(-)</v>
      </c>
      <c r="L79" s="53" t="str">
        <f t="shared" si="42"/>
        <v>(-)</v>
      </c>
      <c r="M79" s="20" t="str">
        <f t="shared" si="43"/>
        <v>(-)</v>
      </c>
    </row>
    <row r="80" spans="2:13" x14ac:dyDescent="0.25">
      <c r="B80" s="87"/>
      <c r="C80" s="12" t="s">
        <v>783</v>
      </c>
      <c r="D80" s="24" t="s">
        <v>599</v>
      </c>
      <c r="E80" s="24"/>
      <c r="F80" s="52">
        <f t="shared" si="40"/>
        <v>2.1360000000000001</v>
      </c>
      <c r="G80" s="28">
        <v>0</v>
      </c>
      <c r="H80" s="28">
        <v>0</v>
      </c>
      <c r="I80" s="28">
        <v>2.1360000000000001</v>
      </c>
      <c r="J80" s="28">
        <v>0</v>
      </c>
      <c r="K80" s="53">
        <f t="shared" si="41"/>
        <v>0</v>
      </c>
      <c r="L80" s="53">
        <f t="shared" si="42"/>
        <v>100</v>
      </c>
      <c r="M80" s="20">
        <f t="shared" si="43"/>
        <v>0</v>
      </c>
    </row>
    <row r="81" spans="2:13" x14ac:dyDescent="0.25">
      <c r="B81" s="87"/>
      <c r="C81" s="12" t="s">
        <v>784</v>
      </c>
      <c r="D81" s="24" t="s">
        <v>593</v>
      </c>
      <c r="E81" s="24"/>
      <c r="F81" s="52">
        <f t="shared" si="40"/>
        <v>20</v>
      </c>
      <c r="G81" s="28">
        <v>0</v>
      </c>
      <c r="H81" s="28">
        <v>0</v>
      </c>
      <c r="I81" s="28">
        <v>20</v>
      </c>
      <c r="J81" s="28">
        <v>0</v>
      </c>
      <c r="K81" s="53">
        <f t="shared" si="41"/>
        <v>0</v>
      </c>
      <c r="L81" s="53">
        <f t="shared" si="42"/>
        <v>100</v>
      </c>
      <c r="M81" s="20">
        <f t="shared" si="43"/>
        <v>0</v>
      </c>
    </row>
    <row r="82" spans="2:13" x14ac:dyDescent="0.25">
      <c r="B82" s="87"/>
      <c r="C82" s="12" t="s">
        <v>785</v>
      </c>
      <c r="D82" s="24" t="s">
        <v>593</v>
      </c>
      <c r="E82" s="24"/>
      <c r="F82" s="52">
        <f t="shared" si="40"/>
        <v>0</v>
      </c>
      <c r="G82" s="28">
        <v>0</v>
      </c>
      <c r="H82" s="28">
        <v>0</v>
      </c>
      <c r="I82" s="28">
        <v>0</v>
      </c>
      <c r="J82" s="28">
        <v>0</v>
      </c>
      <c r="K82" s="53" t="str">
        <f t="shared" si="41"/>
        <v>(-)</v>
      </c>
      <c r="L82" s="53" t="str">
        <f t="shared" si="42"/>
        <v>(-)</v>
      </c>
      <c r="M82" s="20" t="str">
        <f t="shared" si="43"/>
        <v>(-)</v>
      </c>
    </row>
    <row r="83" spans="2:13" x14ac:dyDescent="0.25">
      <c r="B83" s="87"/>
      <c r="C83" s="12" t="s">
        <v>786</v>
      </c>
      <c r="D83" s="24" t="s">
        <v>593</v>
      </c>
      <c r="E83" s="24"/>
      <c r="F83" s="52">
        <f t="shared" si="40"/>
        <v>0</v>
      </c>
      <c r="G83" s="28">
        <v>0</v>
      </c>
      <c r="H83" s="28">
        <v>0</v>
      </c>
      <c r="I83" s="28">
        <v>0</v>
      </c>
      <c r="J83" s="28">
        <v>0</v>
      </c>
      <c r="K83" s="53" t="str">
        <f t="shared" si="41"/>
        <v>(-)</v>
      </c>
      <c r="L83" s="53" t="str">
        <f t="shared" si="42"/>
        <v>(-)</v>
      </c>
      <c r="M83" s="20" t="str">
        <f t="shared" si="43"/>
        <v>(-)</v>
      </c>
    </row>
    <row r="84" spans="2:13" x14ac:dyDescent="0.25">
      <c r="B84" s="83">
        <v>12</v>
      </c>
      <c r="C84" s="108" t="s">
        <v>486</v>
      </c>
      <c r="D84" s="84"/>
      <c r="E84" s="84"/>
      <c r="F84" s="109"/>
      <c r="G84" s="86"/>
      <c r="H84" s="86"/>
      <c r="I84" s="86"/>
      <c r="J84" s="86"/>
      <c r="K84" s="110"/>
      <c r="L84" s="110"/>
      <c r="M84" s="111"/>
    </row>
    <row r="85" spans="2:13" x14ac:dyDescent="0.25">
      <c r="B85" s="87"/>
      <c r="C85" s="12" t="s">
        <v>781</v>
      </c>
      <c r="D85" s="24" t="s">
        <v>599</v>
      </c>
      <c r="E85" s="24"/>
      <c r="F85" s="52">
        <f t="shared" ref="F85:F90" si="44">SUM(G85:I85)</f>
        <v>0</v>
      </c>
      <c r="G85" s="28">
        <v>0</v>
      </c>
      <c r="H85" s="28">
        <v>0</v>
      </c>
      <c r="I85" s="28">
        <v>0</v>
      </c>
      <c r="J85" s="28">
        <v>0</v>
      </c>
      <c r="K85" s="53" t="str">
        <f t="shared" ref="K85:K90" si="45">IF(F85&gt;0,(H85/F85)*100,"(-)")</f>
        <v>(-)</v>
      </c>
      <c r="L85" s="53" t="str">
        <f t="shared" ref="L85:L90" si="46">IF(F85&gt;0,(I85/F85)*100,"(-)")</f>
        <v>(-)</v>
      </c>
      <c r="M85" s="20" t="str">
        <f t="shared" ref="M85:M90" si="47">IF(F85&gt;0,(J85/F85)*100,"(-)")</f>
        <v>(-)</v>
      </c>
    </row>
    <row r="86" spans="2:13" x14ac:dyDescent="0.25">
      <c r="B86" s="87"/>
      <c r="C86" s="12" t="s">
        <v>782</v>
      </c>
      <c r="D86" s="24" t="s">
        <v>599</v>
      </c>
      <c r="E86" s="24"/>
      <c r="F86" s="52">
        <f t="shared" si="44"/>
        <v>0</v>
      </c>
      <c r="G86" s="28">
        <v>0</v>
      </c>
      <c r="H86" s="28">
        <v>0</v>
      </c>
      <c r="I86" s="28">
        <v>0</v>
      </c>
      <c r="J86" s="28">
        <v>0</v>
      </c>
      <c r="K86" s="53" t="str">
        <f t="shared" si="45"/>
        <v>(-)</v>
      </c>
      <c r="L86" s="53" t="str">
        <f t="shared" si="46"/>
        <v>(-)</v>
      </c>
      <c r="M86" s="20" t="str">
        <f t="shared" si="47"/>
        <v>(-)</v>
      </c>
    </row>
    <row r="87" spans="2:13" x14ac:dyDescent="0.25">
      <c r="B87" s="87"/>
      <c r="C87" s="12" t="s">
        <v>783</v>
      </c>
      <c r="D87" s="24" t="s">
        <v>599</v>
      </c>
      <c r="E87" s="24"/>
      <c r="F87" s="52">
        <f t="shared" si="44"/>
        <v>2.0830000000000002</v>
      </c>
      <c r="G87" s="28">
        <v>0</v>
      </c>
      <c r="H87" s="28">
        <v>0</v>
      </c>
      <c r="I87" s="28">
        <v>2.0830000000000002</v>
      </c>
      <c r="J87" s="28">
        <v>0</v>
      </c>
      <c r="K87" s="53">
        <f t="shared" si="45"/>
        <v>0</v>
      </c>
      <c r="L87" s="53">
        <f t="shared" si="46"/>
        <v>100</v>
      </c>
      <c r="M87" s="20">
        <f t="shared" si="47"/>
        <v>0</v>
      </c>
    </row>
    <row r="88" spans="2:13" x14ac:dyDescent="0.25">
      <c r="B88" s="87"/>
      <c r="C88" s="12" t="s">
        <v>784</v>
      </c>
      <c r="D88" s="24" t="s">
        <v>593</v>
      </c>
      <c r="E88" s="24"/>
      <c r="F88" s="52">
        <f t="shared" si="44"/>
        <v>16</v>
      </c>
      <c r="G88" s="28">
        <v>0</v>
      </c>
      <c r="H88" s="28">
        <v>0</v>
      </c>
      <c r="I88" s="28">
        <v>16</v>
      </c>
      <c r="J88" s="28">
        <v>0</v>
      </c>
      <c r="K88" s="53">
        <f t="shared" si="45"/>
        <v>0</v>
      </c>
      <c r="L88" s="53">
        <f t="shared" si="46"/>
        <v>100</v>
      </c>
      <c r="M88" s="20">
        <f t="shared" si="47"/>
        <v>0</v>
      </c>
    </row>
    <row r="89" spans="2:13" x14ac:dyDescent="0.25">
      <c r="B89" s="87"/>
      <c r="C89" s="12" t="s">
        <v>785</v>
      </c>
      <c r="D89" s="24" t="s">
        <v>593</v>
      </c>
      <c r="E89" s="24"/>
      <c r="F89" s="52">
        <f t="shared" si="44"/>
        <v>0</v>
      </c>
      <c r="G89" s="28">
        <v>0</v>
      </c>
      <c r="H89" s="28">
        <v>0</v>
      </c>
      <c r="I89" s="28">
        <v>0</v>
      </c>
      <c r="J89" s="28">
        <v>0</v>
      </c>
      <c r="K89" s="53" t="str">
        <f t="shared" si="45"/>
        <v>(-)</v>
      </c>
      <c r="L89" s="53" t="str">
        <f t="shared" si="46"/>
        <v>(-)</v>
      </c>
      <c r="M89" s="20" t="str">
        <f t="shared" si="47"/>
        <v>(-)</v>
      </c>
    </row>
    <row r="90" spans="2:13" x14ac:dyDescent="0.25">
      <c r="B90" s="87"/>
      <c r="C90" s="12" t="s">
        <v>786</v>
      </c>
      <c r="D90" s="24" t="s">
        <v>593</v>
      </c>
      <c r="E90" s="24"/>
      <c r="F90" s="52">
        <f t="shared" si="44"/>
        <v>0</v>
      </c>
      <c r="G90" s="28">
        <v>0</v>
      </c>
      <c r="H90" s="28">
        <v>0</v>
      </c>
      <c r="I90" s="28">
        <v>0</v>
      </c>
      <c r="J90" s="28">
        <v>0</v>
      </c>
      <c r="K90" s="53" t="str">
        <f t="shared" si="45"/>
        <v>(-)</v>
      </c>
      <c r="L90" s="53" t="str">
        <f t="shared" si="46"/>
        <v>(-)</v>
      </c>
      <c r="M90" s="20" t="str">
        <f t="shared" si="47"/>
        <v>(-)</v>
      </c>
    </row>
    <row r="91" spans="2:13" x14ac:dyDescent="0.25">
      <c r="B91" s="83">
        <v>13</v>
      </c>
      <c r="C91" s="108" t="s">
        <v>487</v>
      </c>
      <c r="D91" s="84"/>
      <c r="E91" s="84"/>
      <c r="F91" s="109"/>
      <c r="G91" s="86"/>
      <c r="H91" s="86"/>
      <c r="I91" s="86"/>
      <c r="J91" s="86"/>
      <c r="K91" s="110"/>
      <c r="L91" s="110"/>
      <c r="M91" s="111"/>
    </row>
    <row r="92" spans="2:13" x14ac:dyDescent="0.25">
      <c r="B92" s="87"/>
      <c r="C92" s="12" t="s">
        <v>781</v>
      </c>
      <c r="D92" s="24" t="s">
        <v>599</v>
      </c>
      <c r="E92" s="24"/>
      <c r="F92" s="52">
        <f t="shared" ref="F92:F97" si="48">SUM(G92:I92)</f>
        <v>0</v>
      </c>
      <c r="G92" s="28">
        <v>0</v>
      </c>
      <c r="H92" s="28">
        <v>0</v>
      </c>
      <c r="I92" s="28">
        <v>0</v>
      </c>
      <c r="J92" s="28">
        <v>0</v>
      </c>
      <c r="K92" s="53" t="str">
        <f t="shared" ref="K92:K97" si="49">IF(F92&gt;0,(H92/F92)*100,"(-)")</f>
        <v>(-)</v>
      </c>
      <c r="L92" s="53" t="str">
        <f t="shared" ref="L92:L97" si="50">IF(F92&gt;0,(I92/F92)*100,"(-)")</f>
        <v>(-)</v>
      </c>
      <c r="M92" s="20" t="str">
        <f t="shared" ref="M92:M97" si="51">IF(F92&gt;0,(J92/F92)*100,"(-)")</f>
        <v>(-)</v>
      </c>
    </row>
    <row r="93" spans="2:13" x14ac:dyDescent="0.25">
      <c r="B93" s="87"/>
      <c r="C93" s="12" t="s">
        <v>782</v>
      </c>
      <c r="D93" s="24" t="s">
        <v>599</v>
      </c>
      <c r="E93" s="24"/>
      <c r="F93" s="52">
        <f t="shared" si="48"/>
        <v>0</v>
      </c>
      <c r="G93" s="28">
        <v>0</v>
      </c>
      <c r="H93" s="28">
        <v>0</v>
      </c>
      <c r="I93" s="28">
        <v>0</v>
      </c>
      <c r="J93" s="28">
        <v>0</v>
      </c>
      <c r="K93" s="53" t="str">
        <f t="shared" si="49"/>
        <v>(-)</v>
      </c>
      <c r="L93" s="53" t="str">
        <f t="shared" si="50"/>
        <v>(-)</v>
      </c>
      <c r="M93" s="20" t="str">
        <f t="shared" si="51"/>
        <v>(-)</v>
      </c>
    </row>
    <row r="94" spans="2:13" x14ac:dyDescent="0.25">
      <c r="B94" s="87"/>
      <c r="C94" s="12" t="s">
        <v>783</v>
      </c>
      <c r="D94" s="24" t="s">
        <v>599</v>
      </c>
      <c r="E94" s="24"/>
      <c r="F94" s="52">
        <f t="shared" si="48"/>
        <v>2.415</v>
      </c>
      <c r="G94" s="28">
        <v>0</v>
      </c>
      <c r="H94" s="28">
        <v>0</v>
      </c>
      <c r="I94" s="28">
        <v>2.415</v>
      </c>
      <c r="J94" s="28">
        <v>0</v>
      </c>
      <c r="K94" s="53">
        <f t="shared" si="49"/>
        <v>0</v>
      </c>
      <c r="L94" s="53">
        <f t="shared" si="50"/>
        <v>100</v>
      </c>
      <c r="M94" s="20">
        <f t="shared" si="51"/>
        <v>0</v>
      </c>
    </row>
    <row r="95" spans="2:13" x14ac:dyDescent="0.25">
      <c r="B95" s="87"/>
      <c r="C95" s="12" t="s">
        <v>784</v>
      </c>
      <c r="D95" s="24" t="s">
        <v>593</v>
      </c>
      <c r="E95" s="24"/>
      <c r="F95" s="52">
        <f t="shared" si="48"/>
        <v>15</v>
      </c>
      <c r="G95" s="28">
        <v>0</v>
      </c>
      <c r="H95" s="28">
        <v>0</v>
      </c>
      <c r="I95" s="28">
        <v>15</v>
      </c>
      <c r="J95" s="28">
        <v>0</v>
      </c>
      <c r="K95" s="53">
        <f t="shared" si="49"/>
        <v>0</v>
      </c>
      <c r="L95" s="53">
        <f t="shared" si="50"/>
        <v>100</v>
      </c>
      <c r="M95" s="20">
        <f t="shared" si="51"/>
        <v>0</v>
      </c>
    </row>
    <row r="96" spans="2:13" x14ac:dyDescent="0.25">
      <c r="B96" s="87"/>
      <c r="C96" s="12" t="s">
        <v>785</v>
      </c>
      <c r="D96" s="24" t="s">
        <v>593</v>
      </c>
      <c r="E96" s="24"/>
      <c r="F96" s="52">
        <f t="shared" si="48"/>
        <v>0</v>
      </c>
      <c r="G96" s="28">
        <v>0</v>
      </c>
      <c r="H96" s="28">
        <v>0</v>
      </c>
      <c r="I96" s="28">
        <v>0</v>
      </c>
      <c r="J96" s="28">
        <v>0</v>
      </c>
      <c r="K96" s="53" t="str">
        <f t="shared" si="49"/>
        <v>(-)</v>
      </c>
      <c r="L96" s="53" t="str">
        <f t="shared" si="50"/>
        <v>(-)</v>
      </c>
      <c r="M96" s="20" t="str">
        <f t="shared" si="51"/>
        <v>(-)</v>
      </c>
    </row>
    <row r="97" spans="2:13" x14ac:dyDescent="0.25">
      <c r="B97" s="87"/>
      <c r="C97" s="12" t="s">
        <v>786</v>
      </c>
      <c r="D97" s="24" t="s">
        <v>593</v>
      </c>
      <c r="E97" s="24"/>
      <c r="F97" s="52">
        <f t="shared" si="48"/>
        <v>0</v>
      </c>
      <c r="G97" s="28">
        <v>0</v>
      </c>
      <c r="H97" s="28">
        <v>0</v>
      </c>
      <c r="I97" s="28">
        <v>0</v>
      </c>
      <c r="J97" s="28">
        <v>0</v>
      </c>
      <c r="K97" s="53" t="str">
        <f t="shared" si="49"/>
        <v>(-)</v>
      </c>
      <c r="L97" s="53" t="str">
        <f t="shared" si="50"/>
        <v>(-)</v>
      </c>
      <c r="M97" s="20" t="str">
        <f t="shared" si="51"/>
        <v>(-)</v>
      </c>
    </row>
    <row r="98" spans="2:13" x14ac:dyDescent="0.25">
      <c r="B98" s="83">
        <v>14</v>
      </c>
      <c r="C98" s="108" t="s">
        <v>488</v>
      </c>
      <c r="D98" s="84"/>
      <c r="E98" s="84"/>
      <c r="F98" s="109"/>
      <c r="G98" s="86"/>
      <c r="H98" s="86"/>
      <c r="I98" s="86"/>
      <c r="J98" s="86"/>
      <c r="K98" s="110"/>
      <c r="L98" s="110"/>
      <c r="M98" s="111"/>
    </row>
    <row r="99" spans="2:13" x14ac:dyDescent="0.25">
      <c r="B99" s="87"/>
      <c r="C99" s="12" t="s">
        <v>781</v>
      </c>
      <c r="D99" s="24" t="s">
        <v>599</v>
      </c>
      <c r="E99" s="24"/>
      <c r="F99" s="52">
        <f t="shared" ref="F99:F104" si="52">SUM(G99:I99)</f>
        <v>0.5</v>
      </c>
      <c r="G99" s="28">
        <v>0.5</v>
      </c>
      <c r="H99" s="28">
        <v>0</v>
      </c>
      <c r="I99" s="28">
        <v>0</v>
      </c>
      <c r="J99" s="28">
        <v>0</v>
      </c>
      <c r="K99" s="53">
        <f t="shared" ref="K99:K104" si="53">IF(F99&gt;0,(H99/F99)*100,"(-)")</f>
        <v>0</v>
      </c>
      <c r="L99" s="53">
        <f t="shared" ref="L99:L104" si="54">IF(F99&gt;0,(I99/F99)*100,"(-)")</f>
        <v>0</v>
      </c>
      <c r="M99" s="20">
        <f t="shared" ref="M99:M104" si="55">IF(F99&gt;0,(J99/F99)*100,"(-)")</f>
        <v>0</v>
      </c>
    </row>
    <row r="100" spans="2:13" x14ac:dyDescent="0.25">
      <c r="B100" s="87"/>
      <c r="C100" s="12" t="s">
        <v>782</v>
      </c>
      <c r="D100" s="24" t="s">
        <v>599</v>
      </c>
      <c r="E100" s="24"/>
      <c r="F100" s="52">
        <f t="shared" si="52"/>
        <v>0</v>
      </c>
      <c r="G100" s="28">
        <v>0</v>
      </c>
      <c r="H100" s="28">
        <v>0</v>
      </c>
      <c r="I100" s="28">
        <v>0</v>
      </c>
      <c r="J100" s="28">
        <v>0</v>
      </c>
      <c r="K100" s="53" t="str">
        <f t="shared" si="53"/>
        <v>(-)</v>
      </c>
      <c r="L100" s="53" t="str">
        <f t="shared" si="54"/>
        <v>(-)</v>
      </c>
      <c r="M100" s="20" t="str">
        <f t="shared" si="55"/>
        <v>(-)</v>
      </c>
    </row>
    <row r="101" spans="2:13" x14ac:dyDescent="0.25">
      <c r="B101" s="87"/>
      <c r="C101" s="12" t="s">
        <v>783</v>
      </c>
      <c r="D101" s="24" t="s">
        <v>599</v>
      </c>
      <c r="E101" s="24"/>
      <c r="F101" s="52">
        <f t="shared" si="52"/>
        <v>1.768</v>
      </c>
      <c r="G101" s="28">
        <v>0</v>
      </c>
      <c r="H101" s="28">
        <v>0</v>
      </c>
      <c r="I101" s="28">
        <v>1.768</v>
      </c>
      <c r="J101" s="28">
        <v>0</v>
      </c>
      <c r="K101" s="53">
        <f t="shared" si="53"/>
        <v>0</v>
      </c>
      <c r="L101" s="53">
        <f t="shared" si="54"/>
        <v>100</v>
      </c>
      <c r="M101" s="20">
        <f t="shared" si="55"/>
        <v>0</v>
      </c>
    </row>
    <row r="102" spans="2:13" x14ac:dyDescent="0.25">
      <c r="B102" s="87"/>
      <c r="C102" s="12" t="s">
        <v>784</v>
      </c>
      <c r="D102" s="24" t="s">
        <v>593</v>
      </c>
      <c r="E102" s="24"/>
      <c r="F102" s="52">
        <f t="shared" si="52"/>
        <v>16</v>
      </c>
      <c r="G102" s="28">
        <v>0</v>
      </c>
      <c r="H102" s="28">
        <v>0</v>
      </c>
      <c r="I102" s="28">
        <v>16</v>
      </c>
      <c r="J102" s="28">
        <v>0</v>
      </c>
      <c r="K102" s="53">
        <f t="shared" si="53"/>
        <v>0</v>
      </c>
      <c r="L102" s="53">
        <f t="shared" si="54"/>
        <v>100</v>
      </c>
      <c r="M102" s="20">
        <f t="shared" si="55"/>
        <v>0</v>
      </c>
    </row>
    <row r="103" spans="2:13" x14ac:dyDescent="0.25">
      <c r="B103" s="87"/>
      <c r="C103" s="12" t="s">
        <v>785</v>
      </c>
      <c r="D103" s="24" t="s">
        <v>593</v>
      </c>
      <c r="E103" s="24"/>
      <c r="F103" s="52">
        <f t="shared" si="52"/>
        <v>0</v>
      </c>
      <c r="G103" s="28">
        <v>0</v>
      </c>
      <c r="H103" s="28">
        <v>0</v>
      </c>
      <c r="I103" s="28">
        <v>0</v>
      </c>
      <c r="J103" s="28">
        <v>0</v>
      </c>
      <c r="K103" s="53" t="str">
        <f t="shared" si="53"/>
        <v>(-)</v>
      </c>
      <c r="L103" s="53" t="str">
        <f t="shared" si="54"/>
        <v>(-)</v>
      </c>
      <c r="M103" s="20" t="str">
        <f t="shared" si="55"/>
        <v>(-)</v>
      </c>
    </row>
    <row r="104" spans="2:13" x14ac:dyDescent="0.25">
      <c r="B104" s="87"/>
      <c r="C104" s="12" t="s">
        <v>786</v>
      </c>
      <c r="D104" s="24" t="s">
        <v>593</v>
      </c>
      <c r="E104" s="24"/>
      <c r="F104" s="52">
        <f t="shared" si="52"/>
        <v>0</v>
      </c>
      <c r="G104" s="28">
        <v>0</v>
      </c>
      <c r="H104" s="28">
        <v>0</v>
      </c>
      <c r="I104" s="28">
        <v>0</v>
      </c>
      <c r="J104" s="28">
        <v>0</v>
      </c>
      <c r="K104" s="53" t="str">
        <f t="shared" si="53"/>
        <v>(-)</v>
      </c>
      <c r="L104" s="53" t="str">
        <f t="shared" si="54"/>
        <v>(-)</v>
      </c>
      <c r="M104" s="20" t="str">
        <f t="shared" si="55"/>
        <v>(-)</v>
      </c>
    </row>
    <row r="105" spans="2:13" x14ac:dyDescent="0.25">
      <c r="B105" s="83">
        <v>15</v>
      </c>
      <c r="C105" s="108" t="s">
        <v>489</v>
      </c>
      <c r="D105" s="84"/>
      <c r="E105" s="84"/>
      <c r="F105" s="109"/>
      <c r="G105" s="86"/>
      <c r="H105" s="86"/>
      <c r="I105" s="86"/>
      <c r="J105" s="86"/>
      <c r="K105" s="110"/>
      <c r="L105" s="110"/>
      <c r="M105" s="111"/>
    </row>
    <row r="106" spans="2:13" x14ac:dyDescent="0.25">
      <c r="B106" s="87"/>
      <c r="C106" s="12" t="s">
        <v>781</v>
      </c>
      <c r="D106" s="24" t="s">
        <v>599</v>
      </c>
      <c r="E106" s="24"/>
      <c r="F106" s="52">
        <f t="shared" ref="F106:F111" si="56">SUM(G106:I106)</f>
        <v>0</v>
      </c>
      <c r="G106" s="28">
        <v>0</v>
      </c>
      <c r="H106" s="28">
        <v>0</v>
      </c>
      <c r="I106" s="28">
        <v>0</v>
      </c>
      <c r="J106" s="28">
        <v>0</v>
      </c>
      <c r="K106" s="53" t="str">
        <f t="shared" ref="K106:K111" si="57">IF(F106&gt;0,(H106/F106)*100,"(-)")</f>
        <v>(-)</v>
      </c>
      <c r="L106" s="53" t="str">
        <f t="shared" ref="L106:L111" si="58">IF(F106&gt;0,(I106/F106)*100,"(-)")</f>
        <v>(-)</v>
      </c>
      <c r="M106" s="20" t="str">
        <f t="shared" ref="M106:M111" si="59">IF(F106&gt;0,(J106/F106)*100,"(-)")</f>
        <v>(-)</v>
      </c>
    </row>
    <row r="107" spans="2:13" x14ac:dyDescent="0.25">
      <c r="B107" s="87"/>
      <c r="C107" s="12" t="s">
        <v>782</v>
      </c>
      <c r="D107" s="24" t="s">
        <v>599</v>
      </c>
      <c r="E107" s="24"/>
      <c r="F107" s="52">
        <f t="shared" si="56"/>
        <v>0</v>
      </c>
      <c r="G107" s="28">
        <v>0</v>
      </c>
      <c r="H107" s="28">
        <v>0</v>
      </c>
      <c r="I107" s="28">
        <v>0</v>
      </c>
      <c r="J107" s="28">
        <v>0</v>
      </c>
      <c r="K107" s="53" t="str">
        <f t="shared" si="57"/>
        <v>(-)</v>
      </c>
      <c r="L107" s="53" t="str">
        <f t="shared" si="58"/>
        <v>(-)</v>
      </c>
      <c r="M107" s="20" t="str">
        <f t="shared" si="59"/>
        <v>(-)</v>
      </c>
    </row>
    <row r="108" spans="2:13" x14ac:dyDescent="0.25">
      <c r="B108" s="87"/>
      <c r="C108" s="12" t="s">
        <v>783</v>
      </c>
      <c r="D108" s="24" t="s">
        <v>599</v>
      </c>
      <c r="E108" s="24"/>
      <c r="F108" s="52">
        <f t="shared" si="56"/>
        <v>1.41</v>
      </c>
      <c r="G108" s="28">
        <v>0</v>
      </c>
      <c r="H108" s="28">
        <v>0</v>
      </c>
      <c r="I108" s="28">
        <v>1.41</v>
      </c>
      <c r="J108" s="28">
        <v>0</v>
      </c>
      <c r="K108" s="53">
        <f t="shared" si="57"/>
        <v>0</v>
      </c>
      <c r="L108" s="53">
        <f t="shared" si="58"/>
        <v>100</v>
      </c>
      <c r="M108" s="20">
        <f t="shared" si="59"/>
        <v>0</v>
      </c>
    </row>
    <row r="109" spans="2:13" x14ac:dyDescent="0.25">
      <c r="B109" s="87"/>
      <c r="C109" s="12" t="s">
        <v>784</v>
      </c>
      <c r="D109" s="24" t="s">
        <v>593</v>
      </c>
      <c r="E109" s="24"/>
      <c r="F109" s="52">
        <f t="shared" si="56"/>
        <v>16</v>
      </c>
      <c r="G109" s="28">
        <v>0</v>
      </c>
      <c r="H109" s="28">
        <v>0</v>
      </c>
      <c r="I109" s="28">
        <v>16</v>
      </c>
      <c r="J109" s="28">
        <v>0</v>
      </c>
      <c r="K109" s="53">
        <f t="shared" si="57"/>
        <v>0</v>
      </c>
      <c r="L109" s="53">
        <f t="shared" si="58"/>
        <v>100</v>
      </c>
      <c r="M109" s="20">
        <f t="shared" si="59"/>
        <v>0</v>
      </c>
    </row>
    <row r="110" spans="2:13" x14ac:dyDescent="0.25">
      <c r="B110" s="87"/>
      <c r="C110" s="12" t="s">
        <v>785</v>
      </c>
      <c r="D110" s="24" t="s">
        <v>593</v>
      </c>
      <c r="E110" s="24"/>
      <c r="F110" s="52">
        <f t="shared" si="56"/>
        <v>0</v>
      </c>
      <c r="G110" s="28">
        <v>0</v>
      </c>
      <c r="H110" s="28">
        <v>0</v>
      </c>
      <c r="I110" s="28">
        <v>0</v>
      </c>
      <c r="J110" s="28">
        <v>0</v>
      </c>
      <c r="K110" s="53" t="str">
        <f t="shared" si="57"/>
        <v>(-)</v>
      </c>
      <c r="L110" s="53" t="str">
        <f t="shared" si="58"/>
        <v>(-)</v>
      </c>
      <c r="M110" s="20" t="str">
        <f t="shared" si="59"/>
        <v>(-)</v>
      </c>
    </row>
    <row r="111" spans="2:13" x14ac:dyDescent="0.25">
      <c r="B111" s="87"/>
      <c r="C111" s="12" t="s">
        <v>786</v>
      </c>
      <c r="D111" s="24" t="s">
        <v>593</v>
      </c>
      <c r="E111" s="24"/>
      <c r="F111" s="52">
        <f t="shared" si="56"/>
        <v>0</v>
      </c>
      <c r="G111" s="28">
        <v>0</v>
      </c>
      <c r="H111" s="28">
        <v>0</v>
      </c>
      <c r="I111" s="28">
        <v>0</v>
      </c>
      <c r="J111" s="28">
        <v>0</v>
      </c>
      <c r="K111" s="53" t="str">
        <f t="shared" si="57"/>
        <v>(-)</v>
      </c>
      <c r="L111" s="53" t="str">
        <f t="shared" si="58"/>
        <v>(-)</v>
      </c>
      <c r="M111" s="20" t="str">
        <f t="shared" si="59"/>
        <v>(-)</v>
      </c>
    </row>
    <row r="112" spans="2:13" x14ac:dyDescent="0.25">
      <c r="B112" s="83">
        <v>16</v>
      </c>
      <c r="C112" s="108" t="s">
        <v>490</v>
      </c>
      <c r="D112" s="84"/>
      <c r="E112" s="84"/>
      <c r="F112" s="109"/>
      <c r="G112" s="86"/>
      <c r="H112" s="86"/>
      <c r="I112" s="86"/>
      <c r="J112" s="86"/>
      <c r="K112" s="110"/>
      <c r="L112" s="110"/>
      <c r="M112" s="111"/>
    </row>
    <row r="113" spans="2:13" x14ac:dyDescent="0.25">
      <c r="B113" s="87"/>
      <c r="C113" s="12" t="s">
        <v>781</v>
      </c>
      <c r="D113" s="24" t="s">
        <v>599</v>
      </c>
      <c r="E113" s="24"/>
      <c r="F113" s="52">
        <f t="shared" ref="F113:F118" si="60">SUM(G113:I113)</f>
        <v>0</v>
      </c>
      <c r="G113" s="28">
        <v>0</v>
      </c>
      <c r="H113" s="28">
        <v>0</v>
      </c>
      <c r="I113" s="28">
        <v>0</v>
      </c>
      <c r="J113" s="28">
        <v>0</v>
      </c>
      <c r="K113" s="53" t="str">
        <f t="shared" ref="K113:K118" si="61">IF(F113&gt;0,(H113/F113)*100,"(-)")</f>
        <v>(-)</v>
      </c>
      <c r="L113" s="53" t="str">
        <f t="shared" ref="L113:L118" si="62">IF(F113&gt;0,(I113/F113)*100,"(-)")</f>
        <v>(-)</v>
      </c>
      <c r="M113" s="20" t="str">
        <f t="shared" ref="M113:M118" si="63">IF(F113&gt;0,(J113/F113)*100,"(-)")</f>
        <v>(-)</v>
      </c>
    </row>
    <row r="114" spans="2:13" x14ac:dyDescent="0.25">
      <c r="B114" s="87"/>
      <c r="C114" s="12" t="s">
        <v>782</v>
      </c>
      <c r="D114" s="24" t="s">
        <v>599</v>
      </c>
      <c r="E114" s="24"/>
      <c r="F114" s="52">
        <f t="shared" si="60"/>
        <v>0</v>
      </c>
      <c r="G114" s="28">
        <v>0</v>
      </c>
      <c r="H114" s="28">
        <v>0</v>
      </c>
      <c r="I114" s="28">
        <v>0</v>
      </c>
      <c r="J114" s="28">
        <v>0</v>
      </c>
      <c r="K114" s="53" t="str">
        <f t="shared" si="61"/>
        <v>(-)</v>
      </c>
      <c r="L114" s="53" t="str">
        <f t="shared" si="62"/>
        <v>(-)</v>
      </c>
      <c r="M114" s="20" t="str">
        <f t="shared" si="63"/>
        <v>(-)</v>
      </c>
    </row>
    <row r="115" spans="2:13" x14ac:dyDescent="0.25">
      <c r="B115" s="87"/>
      <c r="C115" s="12" t="s">
        <v>783</v>
      </c>
      <c r="D115" s="24" t="s">
        <v>599</v>
      </c>
      <c r="E115" s="24"/>
      <c r="F115" s="52">
        <f t="shared" si="60"/>
        <v>1.518</v>
      </c>
      <c r="G115" s="28">
        <v>0</v>
      </c>
      <c r="H115" s="28">
        <v>0</v>
      </c>
      <c r="I115" s="28">
        <v>1.518</v>
      </c>
      <c r="J115" s="28">
        <v>0</v>
      </c>
      <c r="K115" s="53">
        <f t="shared" si="61"/>
        <v>0</v>
      </c>
      <c r="L115" s="53">
        <f t="shared" si="62"/>
        <v>100</v>
      </c>
      <c r="M115" s="20">
        <f t="shared" si="63"/>
        <v>0</v>
      </c>
    </row>
    <row r="116" spans="2:13" x14ac:dyDescent="0.25">
      <c r="B116" s="87"/>
      <c r="C116" s="12" t="s">
        <v>784</v>
      </c>
      <c r="D116" s="24" t="s">
        <v>593</v>
      </c>
      <c r="E116" s="24"/>
      <c r="F116" s="52">
        <f t="shared" si="60"/>
        <v>8</v>
      </c>
      <c r="G116" s="28">
        <v>0</v>
      </c>
      <c r="H116" s="28">
        <v>0</v>
      </c>
      <c r="I116" s="28">
        <v>8</v>
      </c>
      <c r="J116" s="28">
        <v>0</v>
      </c>
      <c r="K116" s="53">
        <f t="shared" si="61"/>
        <v>0</v>
      </c>
      <c r="L116" s="53">
        <f t="shared" si="62"/>
        <v>100</v>
      </c>
      <c r="M116" s="20">
        <f t="shared" si="63"/>
        <v>0</v>
      </c>
    </row>
    <row r="117" spans="2:13" x14ac:dyDescent="0.25">
      <c r="B117" s="87"/>
      <c r="C117" s="12" t="s">
        <v>785</v>
      </c>
      <c r="D117" s="24" t="s">
        <v>593</v>
      </c>
      <c r="E117" s="24"/>
      <c r="F117" s="52">
        <f t="shared" si="60"/>
        <v>0</v>
      </c>
      <c r="G117" s="28">
        <v>0</v>
      </c>
      <c r="H117" s="28">
        <v>0</v>
      </c>
      <c r="I117" s="28">
        <v>0</v>
      </c>
      <c r="J117" s="28">
        <v>0</v>
      </c>
      <c r="K117" s="53" t="str">
        <f t="shared" si="61"/>
        <v>(-)</v>
      </c>
      <c r="L117" s="53" t="str">
        <f t="shared" si="62"/>
        <v>(-)</v>
      </c>
      <c r="M117" s="20" t="str">
        <f t="shared" si="63"/>
        <v>(-)</v>
      </c>
    </row>
    <row r="118" spans="2:13" x14ac:dyDescent="0.25">
      <c r="B118" s="87"/>
      <c r="C118" s="12" t="s">
        <v>786</v>
      </c>
      <c r="D118" s="24" t="s">
        <v>593</v>
      </c>
      <c r="E118" s="24"/>
      <c r="F118" s="52">
        <f t="shared" si="60"/>
        <v>0</v>
      </c>
      <c r="G118" s="28">
        <v>0</v>
      </c>
      <c r="H118" s="28">
        <v>0</v>
      </c>
      <c r="I118" s="28">
        <v>0</v>
      </c>
      <c r="J118" s="28">
        <v>0</v>
      </c>
      <c r="K118" s="53" t="str">
        <f t="shared" si="61"/>
        <v>(-)</v>
      </c>
      <c r="L118" s="53" t="str">
        <f t="shared" si="62"/>
        <v>(-)</v>
      </c>
      <c r="M118" s="20" t="str">
        <f t="shared" si="63"/>
        <v>(-)</v>
      </c>
    </row>
    <row r="119" spans="2:13" x14ac:dyDescent="0.25">
      <c r="B119" s="83">
        <v>17</v>
      </c>
      <c r="C119" s="108" t="s">
        <v>491</v>
      </c>
      <c r="D119" s="84"/>
      <c r="E119" s="84"/>
      <c r="F119" s="109"/>
      <c r="G119" s="86"/>
      <c r="H119" s="86"/>
      <c r="I119" s="86"/>
      <c r="J119" s="86"/>
      <c r="K119" s="110"/>
      <c r="L119" s="110"/>
      <c r="M119" s="111"/>
    </row>
    <row r="120" spans="2:13" x14ac:dyDescent="0.25">
      <c r="B120" s="87"/>
      <c r="C120" s="12" t="s">
        <v>781</v>
      </c>
      <c r="D120" s="24" t="s">
        <v>599</v>
      </c>
      <c r="E120" s="24"/>
      <c r="F120" s="52">
        <f t="shared" ref="F120:F125" si="64">SUM(G120:I120)</f>
        <v>0</v>
      </c>
      <c r="G120" s="28">
        <v>0</v>
      </c>
      <c r="H120" s="28">
        <v>0</v>
      </c>
      <c r="I120" s="28">
        <v>0</v>
      </c>
      <c r="J120" s="28">
        <v>0</v>
      </c>
      <c r="K120" s="53" t="str">
        <f t="shared" ref="K120:K125" si="65">IF(F120&gt;0,(H120/F120)*100,"(-)")</f>
        <v>(-)</v>
      </c>
      <c r="L120" s="53" t="str">
        <f t="shared" ref="L120:L125" si="66">IF(F120&gt;0,(I120/F120)*100,"(-)")</f>
        <v>(-)</v>
      </c>
      <c r="M120" s="20" t="str">
        <f t="shared" ref="M120:M125" si="67">IF(F120&gt;0,(J120/F120)*100,"(-)")</f>
        <v>(-)</v>
      </c>
    </row>
    <row r="121" spans="2:13" x14ac:dyDescent="0.25">
      <c r="B121" s="87"/>
      <c r="C121" s="12" t="s">
        <v>782</v>
      </c>
      <c r="D121" s="24" t="s">
        <v>599</v>
      </c>
      <c r="E121" s="24"/>
      <c r="F121" s="52">
        <f t="shared" si="64"/>
        <v>0</v>
      </c>
      <c r="G121" s="28">
        <v>0</v>
      </c>
      <c r="H121" s="28">
        <v>0</v>
      </c>
      <c r="I121" s="28">
        <v>0</v>
      </c>
      <c r="J121" s="28">
        <v>0</v>
      </c>
      <c r="K121" s="53" t="str">
        <f t="shared" si="65"/>
        <v>(-)</v>
      </c>
      <c r="L121" s="53" t="str">
        <f t="shared" si="66"/>
        <v>(-)</v>
      </c>
      <c r="M121" s="20" t="str">
        <f t="shared" si="67"/>
        <v>(-)</v>
      </c>
    </row>
    <row r="122" spans="2:13" x14ac:dyDescent="0.25">
      <c r="B122" s="87"/>
      <c r="C122" s="12" t="s">
        <v>783</v>
      </c>
      <c r="D122" s="24" t="s">
        <v>599</v>
      </c>
      <c r="E122" s="24"/>
      <c r="F122" s="52">
        <f t="shared" si="64"/>
        <v>1.1100000000000001</v>
      </c>
      <c r="G122" s="28">
        <v>0</v>
      </c>
      <c r="H122" s="28">
        <v>0</v>
      </c>
      <c r="I122" s="28">
        <v>1.1100000000000001</v>
      </c>
      <c r="J122" s="28">
        <v>0</v>
      </c>
      <c r="K122" s="53">
        <f t="shared" si="65"/>
        <v>0</v>
      </c>
      <c r="L122" s="53">
        <f t="shared" si="66"/>
        <v>100</v>
      </c>
      <c r="M122" s="20">
        <f t="shared" si="67"/>
        <v>0</v>
      </c>
    </row>
    <row r="123" spans="2:13" x14ac:dyDescent="0.25">
      <c r="B123" s="87"/>
      <c r="C123" s="12" t="s">
        <v>784</v>
      </c>
      <c r="D123" s="24" t="s">
        <v>593</v>
      </c>
      <c r="E123" s="24"/>
      <c r="F123" s="52">
        <f t="shared" si="64"/>
        <v>12</v>
      </c>
      <c r="G123" s="28">
        <v>0</v>
      </c>
      <c r="H123" s="28">
        <v>0</v>
      </c>
      <c r="I123" s="28">
        <v>12</v>
      </c>
      <c r="J123" s="28">
        <v>0</v>
      </c>
      <c r="K123" s="53">
        <f t="shared" si="65"/>
        <v>0</v>
      </c>
      <c r="L123" s="53">
        <f t="shared" si="66"/>
        <v>100</v>
      </c>
      <c r="M123" s="20">
        <f t="shared" si="67"/>
        <v>0</v>
      </c>
    </row>
    <row r="124" spans="2:13" x14ac:dyDescent="0.25">
      <c r="B124" s="87"/>
      <c r="C124" s="12" t="s">
        <v>785</v>
      </c>
      <c r="D124" s="24" t="s">
        <v>593</v>
      </c>
      <c r="E124" s="24"/>
      <c r="F124" s="52">
        <f t="shared" si="64"/>
        <v>0</v>
      </c>
      <c r="G124" s="28">
        <v>0</v>
      </c>
      <c r="H124" s="28">
        <v>0</v>
      </c>
      <c r="I124" s="28">
        <v>0</v>
      </c>
      <c r="J124" s="28">
        <v>0</v>
      </c>
      <c r="K124" s="53" t="str">
        <f t="shared" si="65"/>
        <v>(-)</v>
      </c>
      <c r="L124" s="53" t="str">
        <f t="shared" si="66"/>
        <v>(-)</v>
      </c>
      <c r="M124" s="20" t="str">
        <f t="shared" si="67"/>
        <v>(-)</v>
      </c>
    </row>
    <row r="125" spans="2:13" x14ac:dyDescent="0.25">
      <c r="B125" s="87"/>
      <c r="C125" s="12" t="s">
        <v>786</v>
      </c>
      <c r="D125" s="24" t="s">
        <v>593</v>
      </c>
      <c r="E125" s="24"/>
      <c r="F125" s="52">
        <f t="shared" si="64"/>
        <v>0</v>
      </c>
      <c r="G125" s="28">
        <v>0</v>
      </c>
      <c r="H125" s="28">
        <v>0</v>
      </c>
      <c r="I125" s="28">
        <v>0</v>
      </c>
      <c r="J125" s="28">
        <v>0</v>
      </c>
      <c r="K125" s="53" t="str">
        <f t="shared" si="65"/>
        <v>(-)</v>
      </c>
      <c r="L125" s="53" t="str">
        <f t="shared" si="66"/>
        <v>(-)</v>
      </c>
      <c r="M125" s="20" t="str">
        <f t="shared" si="67"/>
        <v>(-)</v>
      </c>
    </row>
    <row r="126" spans="2:13" x14ac:dyDescent="0.25">
      <c r="B126" s="83">
        <v>18</v>
      </c>
      <c r="C126" s="108" t="s">
        <v>492</v>
      </c>
      <c r="D126" s="84"/>
      <c r="E126" s="84"/>
      <c r="F126" s="109"/>
      <c r="G126" s="86"/>
      <c r="H126" s="86"/>
      <c r="I126" s="86"/>
      <c r="J126" s="86"/>
      <c r="K126" s="110"/>
      <c r="L126" s="110"/>
      <c r="M126" s="111"/>
    </row>
    <row r="127" spans="2:13" x14ac:dyDescent="0.25">
      <c r="B127" s="87"/>
      <c r="C127" s="12" t="s">
        <v>781</v>
      </c>
      <c r="D127" s="24" t="s">
        <v>599</v>
      </c>
      <c r="E127" s="24"/>
      <c r="F127" s="52">
        <f t="shared" ref="F127:F132" si="68">SUM(G127:I127)</f>
        <v>0</v>
      </c>
      <c r="G127" s="28">
        <v>0</v>
      </c>
      <c r="H127" s="28">
        <v>0</v>
      </c>
      <c r="I127" s="28">
        <v>0</v>
      </c>
      <c r="J127" s="28">
        <v>0</v>
      </c>
      <c r="K127" s="53" t="str">
        <f t="shared" ref="K127:K132" si="69">IF(F127&gt;0,(H127/F127)*100,"(-)")</f>
        <v>(-)</v>
      </c>
      <c r="L127" s="53" t="str">
        <f t="shared" ref="L127:L132" si="70">IF(F127&gt;0,(I127/F127)*100,"(-)")</f>
        <v>(-)</v>
      </c>
      <c r="M127" s="20" t="str">
        <f t="shared" ref="M127:M132" si="71">IF(F127&gt;0,(J127/F127)*100,"(-)")</f>
        <v>(-)</v>
      </c>
    </row>
    <row r="128" spans="2:13" x14ac:dyDescent="0.25">
      <c r="B128" s="87"/>
      <c r="C128" s="12" t="s">
        <v>782</v>
      </c>
      <c r="D128" s="24" t="s">
        <v>599</v>
      </c>
      <c r="E128" s="24"/>
      <c r="F128" s="52">
        <f t="shared" si="68"/>
        <v>0</v>
      </c>
      <c r="G128" s="28">
        <v>0</v>
      </c>
      <c r="H128" s="28">
        <v>0</v>
      </c>
      <c r="I128" s="28">
        <v>0</v>
      </c>
      <c r="J128" s="28">
        <v>0</v>
      </c>
      <c r="K128" s="53" t="str">
        <f t="shared" si="69"/>
        <v>(-)</v>
      </c>
      <c r="L128" s="53" t="str">
        <f t="shared" si="70"/>
        <v>(-)</v>
      </c>
      <c r="M128" s="20" t="str">
        <f t="shared" si="71"/>
        <v>(-)</v>
      </c>
    </row>
    <row r="129" spans="2:13" x14ac:dyDescent="0.25">
      <c r="B129" s="87"/>
      <c r="C129" s="12" t="s">
        <v>783</v>
      </c>
      <c r="D129" s="24" t="s">
        <v>599</v>
      </c>
      <c r="E129" s="24"/>
      <c r="F129" s="52">
        <f t="shared" si="68"/>
        <v>2.0299999999999998</v>
      </c>
      <c r="G129" s="28">
        <v>0</v>
      </c>
      <c r="H129" s="28">
        <v>0</v>
      </c>
      <c r="I129" s="28">
        <v>2.0299999999999998</v>
      </c>
      <c r="J129" s="28">
        <v>0</v>
      </c>
      <c r="K129" s="53">
        <f t="shared" si="69"/>
        <v>0</v>
      </c>
      <c r="L129" s="53">
        <f t="shared" si="70"/>
        <v>100</v>
      </c>
      <c r="M129" s="20">
        <f t="shared" si="71"/>
        <v>0</v>
      </c>
    </row>
    <row r="130" spans="2:13" x14ac:dyDescent="0.25">
      <c r="B130" s="87"/>
      <c r="C130" s="12" t="s">
        <v>784</v>
      </c>
      <c r="D130" s="24" t="s">
        <v>593</v>
      </c>
      <c r="E130" s="24"/>
      <c r="F130" s="52">
        <f t="shared" si="68"/>
        <v>17</v>
      </c>
      <c r="G130" s="28">
        <v>0</v>
      </c>
      <c r="H130" s="28">
        <v>0</v>
      </c>
      <c r="I130" s="28">
        <v>17</v>
      </c>
      <c r="J130" s="28">
        <v>0</v>
      </c>
      <c r="K130" s="53">
        <f t="shared" si="69"/>
        <v>0</v>
      </c>
      <c r="L130" s="53">
        <f t="shared" si="70"/>
        <v>100</v>
      </c>
      <c r="M130" s="20">
        <f t="shared" si="71"/>
        <v>0</v>
      </c>
    </row>
    <row r="131" spans="2:13" x14ac:dyDescent="0.25">
      <c r="B131" s="87"/>
      <c r="C131" s="12" t="s">
        <v>785</v>
      </c>
      <c r="D131" s="24" t="s">
        <v>593</v>
      </c>
      <c r="E131" s="24"/>
      <c r="F131" s="52">
        <f t="shared" si="68"/>
        <v>0</v>
      </c>
      <c r="G131" s="28">
        <v>0</v>
      </c>
      <c r="H131" s="28">
        <v>0</v>
      </c>
      <c r="I131" s="28">
        <v>0</v>
      </c>
      <c r="J131" s="28">
        <v>0</v>
      </c>
      <c r="K131" s="53" t="str">
        <f t="shared" si="69"/>
        <v>(-)</v>
      </c>
      <c r="L131" s="53" t="str">
        <f t="shared" si="70"/>
        <v>(-)</v>
      </c>
      <c r="M131" s="20" t="str">
        <f t="shared" si="71"/>
        <v>(-)</v>
      </c>
    </row>
    <row r="132" spans="2:13" x14ac:dyDescent="0.25">
      <c r="B132" s="87"/>
      <c r="C132" s="12" t="s">
        <v>786</v>
      </c>
      <c r="D132" s="24" t="s">
        <v>593</v>
      </c>
      <c r="E132" s="24"/>
      <c r="F132" s="52">
        <f t="shared" si="68"/>
        <v>0</v>
      </c>
      <c r="G132" s="28">
        <v>0</v>
      </c>
      <c r="H132" s="28">
        <v>0</v>
      </c>
      <c r="I132" s="28">
        <v>0</v>
      </c>
      <c r="J132" s="28">
        <v>0</v>
      </c>
      <c r="K132" s="53" t="str">
        <f t="shared" si="69"/>
        <v>(-)</v>
      </c>
      <c r="L132" s="53" t="str">
        <f t="shared" si="70"/>
        <v>(-)</v>
      </c>
      <c r="M132" s="20" t="str">
        <f t="shared" si="71"/>
        <v>(-)</v>
      </c>
    </row>
    <row r="133" spans="2:13" x14ac:dyDescent="0.25">
      <c r="B133" s="83">
        <v>19</v>
      </c>
      <c r="C133" s="108" t="s">
        <v>493</v>
      </c>
      <c r="D133" s="84"/>
      <c r="E133" s="84"/>
      <c r="F133" s="109"/>
      <c r="G133" s="86"/>
      <c r="H133" s="86"/>
      <c r="I133" s="86"/>
      <c r="J133" s="86"/>
      <c r="K133" s="110"/>
      <c r="L133" s="110"/>
      <c r="M133" s="111"/>
    </row>
    <row r="134" spans="2:13" x14ac:dyDescent="0.25">
      <c r="B134" s="87"/>
      <c r="C134" s="12" t="s">
        <v>781</v>
      </c>
      <c r="D134" s="24" t="s">
        <v>599</v>
      </c>
      <c r="E134" s="24"/>
      <c r="F134" s="52">
        <f t="shared" ref="F134:F139" si="72">SUM(G134:I134)</f>
        <v>0</v>
      </c>
      <c r="G134" s="28">
        <v>0</v>
      </c>
      <c r="H134" s="28">
        <v>0</v>
      </c>
      <c r="I134" s="28">
        <v>0</v>
      </c>
      <c r="J134" s="28">
        <v>0</v>
      </c>
      <c r="K134" s="53" t="str">
        <f t="shared" ref="K134:K139" si="73">IF(F134&gt;0,(H134/F134)*100,"(-)")</f>
        <v>(-)</v>
      </c>
      <c r="L134" s="53" t="str">
        <f t="shared" ref="L134:L139" si="74">IF(F134&gt;0,(I134/F134)*100,"(-)")</f>
        <v>(-)</v>
      </c>
      <c r="M134" s="20" t="str">
        <f t="shared" ref="M134:M139" si="75">IF(F134&gt;0,(J134/F134)*100,"(-)")</f>
        <v>(-)</v>
      </c>
    </row>
    <row r="135" spans="2:13" x14ac:dyDescent="0.25">
      <c r="B135" s="87"/>
      <c r="C135" s="12" t="s">
        <v>782</v>
      </c>
      <c r="D135" s="24" t="s">
        <v>599</v>
      </c>
      <c r="E135" s="24"/>
      <c r="F135" s="52">
        <f t="shared" si="72"/>
        <v>0</v>
      </c>
      <c r="G135" s="28">
        <v>0</v>
      </c>
      <c r="H135" s="28">
        <v>0</v>
      </c>
      <c r="I135" s="28">
        <v>0</v>
      </c>
      <c r="J135" s="28">
        <v>0</v>
      </c>
      <c r="K135" s="53" t="str">
        <f t="shared" si="73"/>
        <v>(-)</v>
      </c>
      <c r="L135" s="53" t="str">
        <f t="shared" si="74"/>
        <v>(-)</v>
      </c>
      <c r="M135" s="20" t="str">
        <f t="shared" si="75"/>
        <v>(-)</v>
      </c>
    </row>
    <row r="136" spans="2:13" x14ac:dyDescent="0.25">
      <c r="B136" s="87"/>
      <c r="C136" s="12" t="s">
        <v>783</v>
      </c>
      <c r="D136" s="24" t="s">
        <v>599</v>
      </c>
      <c r="E136" s="24"/>
      <c r="F136" s="52">
        <f t="shared" si="72"/>
        <v>1.8</v>
      </c>
      <c r="G136" s="28">
        <v>0</v>
      </c>
      <c r="H136" s="28">
        <v>0</v>
      </c>
      <c r="I136" s="28">
        <v>1.8</v>
      </c>
      <c r="J136" s="28">
        <v>0</v>
      </c>
      <c r="K136" s="53">
        <f t="shared" si="73"/>
        <v>0</v>
      </c>
      <c r="L136" s="53">
        <f t="shared" si="74"/>
        <v>100</v>
      </c>
      <c r="M136" s="20">
        <f t="shared" si="75"/>
        <v>0</v>
      </c>
    </row>
    <row r="137" spans="2:13" x14ac:dyDescent="0.25">
      <c r="B137" s="87"/>
      <c r="C137" s="12" t="s">
        <v>784</v>
      </c>
      <c r="D137" s="24" t="s">
        <v>593</v>
      </c>
      <c r="E137" s="24"/>
      <c r="F137" s="52">
        <f t="shared" si="72"/>
        <v>8</v>
      </c>
      <c r="G137" s="28">
        <v>0</v>
      </c>
      <c r="H137" s="28">
        <v>0</v>
      </c>
      <c r="I137" s="28">
        <v>8</v>
      </c>
      <c r="J137" s="28">
        <v>0</v>
      </c>
      <c r="K137" s="53">
        <f t="shared" si="73"/>
        <v>0</v>
      </c>
      <c r="L137" s="53">
        <f t="shared" si="74"/>
        <v>100</v>
      </c>
      <c r="M137" s="20">
        <f t="shared" si="75"/>
        <v>0</v>
      </c>
    </row>
    <row r="138" spans="2:13" x14ac:dyDescent="0.25">
      <c r="B138" s="87"/>
      <c r="C138" s="12" t="s">
        <v>785</v>
      </c>
      <c r="D138" s="24" t="s">
        <v>593</v>
      </c>
      <c r="E138" s="24"/>
      <c r="F138" s="52">
        <f t="shared" si="72"/>
        <v>0</v>
      </c>
      <c r="G138" s="28">
        <v>0</v>
      </c>
      <c r="H138" s="28">
        <v>0</v>
      </c>
      <c r="I138" s="28">
        <v>0</v>
      </c>
      <c r="J138" s="28">
        <v>0</v>
      </c>
      <c r="K138" s="53" t="str">
        <f t="shared" si="73"/>
        <v>(-)</v>
      </c>
      <c r="L138" s="53" t="str">
        <f t="shared" si="74"/>
        <v>(-)</v>
      </c>
      <c r="M138" s="20" t="str">
        <f t="shared" si="75"/>
        <v>(-)</v>
      </c>
    </row>
    <row r="139" spans="2:13" x14ac:dyDescent="0.25">
      <c r="B139" s="87"/>
      <c r="C139" s="12" t="s">
        <v>786</v>
      </c>
      <c r="D139" s="24" t="s">
        <v>593</v>
      </c>
      <c r="E139" s="24"/>
      <c r="F139" s="52">
        <f t="shared" si="72"/>
        <v>0</v>
      </c>
      <c r="G139" s="28">
        <v>0</v>
      </c>
      <c r="H139" s="28">
        <v>0</v>
      </c>
      <c r="I139" s="28">
        <v>0</v>
      </c>
      <c r="J139" s="28">
        <v>0</v>
      </c>
      <c r="K139" s="53" t="str">
        <f t="shared" si="73"/>
        <v>(-)</v>
      </c>
      <c r="L139" s="53" t="str">
        <f t="shared" si="74"/>
        <v>(-)</v>
      </c>
      <c r="M139" s="20" t="str">
        <f t="shared" si="75"/>
        <v>(-)</v>
      </c>
    </row>
    <row r="140" spans="2:13" x14ac:dyDescent="0.25">
      <c r="B140" s="83">
        <v>20</v>
      </c>
      <c r="C140" s="108" t="s">
        <v>494</v>
      </c>
      <c r="D140" s="84"/>
      <c r="E140" s="84"/>
      <c r="F140" s="109"/>
      <c r="G140" s="86"/>
      <c r="H140" s="86"/>
      <c r="I140" s="86"/>
      <c r="J140" s="86"/>
      <c r="K140" s="110"/>
      <c r="L140" s="110"/>
      <c r="M140" s="111"/>
    </row>
    <row r="141" spans="2:13" x14ac:dyDescent="0.25">
      <c r="B141" s="87"/>
      <c r="C141" s="12" t="s">
        <v>781</v>
      </c>
      <c r="D141" s="24" t="s">
        <v>599</v>
      </c>
      <c r="E141" s="24"/>
      <c r="F141" s="52">
        <f t="shared" ref="F141:F146" si="76">SUM(G141:I141)</f>
        <v>0.6</v>
      </c>
      <c r="G141" s="28">
        <v>0.6</v>
      </c>
      <c r="H141" s="28">
        <v>0</v>
      </c>
      <c r="I141" s="28">
        <v>0</v>
      </c>
      <c r="J141" s="28">
        <v>0</v>
      </c>
      <c r="K141" s="53">
        <f t="shared" ref="K141:K146" si="77">IF(F141&gt;0,(H141/F141)*100,"(-)")</f>
        <v>0</v>
      </c>
      <c r="L141" s="53">
        <f t="shared" ref="L141:L146" si="78">IF(F141&gt;0,(I141/F141)*100,"(-)")</f>
        <v>0</v>
      </c>
      <c r="M141" s="20">
        <f t="shared" ref="M141:M146" si="79">IF(F141&gt;0,(J141/F141)*100,"(-)")</f>
        <v>0</v>
      </c>
    </row>
    <row r="142" spans="2:13" x14ac:dyDescent="0.25">
      <c r="B142" s="87"/>
      <c r="C142" s="12" t="s">
        <v>782</v>
      </c>
      <c r="D142" s="24" t="s">
        <v>599</v>
      </c>
      <c r="E142" s="24"/>
      <c r="F142" s="52">
        <f t="shared" si="76"/>
        <v>0</v>
      </c>
      <c r="G142" s="28">
        <v>0</v>
      </c>
      <c r="H142" s="28">
        <v>0</v>
      </c>
      <c r="I142" s="28">
        <v>0</v>
      </c>
      <c r="J142" s="28">
        <v>0</v>
      </c>
      <c r="K142" s="53" t="str">
        <f t="shared" si="77"/>
        <v>(-)</v>
      </c>
      <c r="L142" s="53" t="str">
        <f t="shared" si="78"/>
        <v>(-)</v>
      </c>
      <c r="M142" s="20" t="str">
        <f t="shared" si="79"/>
        <v>(-)</v>
      </c>
    </row>
    <row r="143" spans="2:13" x14ac:dyDescent="0.25">
      <c r="B143" s="87"/>
      <c r="C143" s="12" t="s">
        <v>783</v>
      </c>
      <c r="D143" s="24" t="s">
        <v>599</v>
      </c>
      <c r="E143" s="24"/>
      <c r="F143" s="52">
        <f t="shared" si="76"/>
        <v>1.149</v>
      </c>
      <c r="G143" s="28">
        <v>0</v>
      </c>
      <c r="H143" s="28">
        <v>0</v>
      </c>
      <c r="I143" s="28">
        <v>1.149</v>
      </c>
      <c r="J143" s="28">
        <v>0</v>
      </c>
      <c r="K143" s="53">
        <f t="shared" si="77"/>
        <v>0</v>
      </c>
      <c r="L143" s="53">
        <f t="shared" si="78"/>
        <v>100</v>
      </c>
      <c r="M143" s="20">
        <f t="shared" si="79"/>
        <v>0</v>
      </c>
    </row>
    <row r="144" spans="2:13" x14ac:dyDescent="0.25">
      <c r="B144" s="87"/>
      <c r="C144" s="12" t="s">
        <v>784</v>
      </c>
      <c r="D144" s="24" t="s">
        <v>593</v>
      </c>
      <c r="E144" s="24"/>
      <c r="F144" s="52">
        <f t="shared" si="76"/>
        <v>8</v>
      </c>
      <c r="G144" s="28">
        <v>0</v>
      </c>
      <c r="H144" s="28">
        <v>0</v>
      </c>
      <c r="I144" s="28">
        <v>8</v>
      </c>
      <c r="J144" s="28">
        <v>0</v>
      </c>
      <c r="K144" s="53">
        <f t="shared" si="77"/>
        <v>0</v>
      </c>
      <c r="L144" s="53">
        <f t="shared" si="78"/>
        <v>100</v>
      </c>
      <c r="M144" s="20">
        <f t="shared" si="79"/>
        <v>0</v>
      </c>
    </row>
    <row r="145" spans="2:13" x14ac:dyDescent="0.25">
      <c r="B145" s="87"/>
      <c r="C145" s="12" t="s">
        <v>785</v>
      </c>
      <c r="D145" s="24" t="s">
        <v>593</v>
      </c>
      <c r="E145" s="24"/>
      <c r="F145" s="52">
        <f t="shared" si="76"/>
        <v>0</v>
      </c>
      <c r="G145" s="28">
        <v>0</v>
      </c>
      <c r="H145" s="28">
        <v>0</v>
      </c>
      <c r="I145" s="28">
        <v>0</v>
      </c>
      <c r="J145" s="28">
        <v>0</v>
      </c>
      <c r="K145" s="53" t="str">
        <f t="shared" si="77"/>
        <v>(-)</v>
      </c>
      <c r="L145" s="53" t="str">
        <f t="shared" si="78"/>
        <v>(-)</v>
      </c>
      <c r="M145" s="20" t="str">
        <f t="shared" si="79"/>
        <v>(-)</v>
      </c>
    </row>
    <row r="146" spans="2:13" x14ac:dyDescent="0.25">
      <c r="B146" s="87"/>
      <c r="C146" s="12" t="s">
        <v>786</v>
      </c>
      <c r="D146" s="24" t="s">
        <v>593</v>
      </c>
      <c r="E146" s="24"/>
      <c r="F146" s="52">
        <f t="shared" si="76"/>
        <v>0</v>
      </c>
      <c r="G146" s="28">
        <v>0</v>
      </c>
      <c r="H146" s="28">
        <v>0</v>
      </c>
      <c r="I146" s="28">
        <v>0</v>
      </c>
      <c r="J146" s="28">
        <v>0</v>
      </c>
      <c r="K146" s="53" t="str">
        <f t="shared" si="77"/>
        <v>(-)</v>
      </c>
      <c r="L146" s="53" t="str">
        <f t="shared" si="78"/>
        <v>(-)</v>
      </c>
      <c r="M146" s="20" t="str">
        <f t="shared" si="79"/>
        <v>(-)</v>
      </c>
    </row>
    <row r="147" spans="2:13" x14ac:dyDescent="0.25">
      <c r="B147" s="83">
        <v>21</v>
      </c>
      <c r="C147" s="108" t="s">
        <v>495</v>
      </c>
      <c r="D147" s="84"/>
      <c r="E147" s="84"/>
      <c r="F147" s="109"/>
      <c r="G147" s="86"/>
      <c r="H147" s="86"/>
      <c r="I147" s="86"/>
      <c r="J147" s="86"/>
      <c r="K147" s="110"/>
      <c r="L147" s="110"/>
      <c r="M147" s="111"/>
    </row>
    <row r="148" spans="2:13" x14ac:dyDescent="0.25">
      <c r="B148" s="87"/>
      <c r="C148" s="12" t="s">
        <v>781</v>
      </c>
      <c r="D148" s="24" t="s">
        <v>599</v>
      </c>
      <c r="E148" s="24"/>
      <c r="F148" s="52">
        <f t="shared" ref="F148:F153" si="80">SUM(G148:I148)</f>
        <v>0.5</v>
      </c>
      <c r="G148" s="28">
        <v>0.5</v>
      </c>
      <c r="H148" s="28">
        <v>0</v>
      </c>
      <c r="I148" s="28">
        <v>0</v>
      </c>
      <c r="J148" s="28">
        <v>0</v>
      </c>
      <c r="K148" s="53">
        <f t="shared" ref="K148:K153" si="81">IF(F148&gt;0,(H148/F148)*100,"(-)")</f>
        <v>0</v>
      </c>
      <c r="L148" s="53">
        <f t="shared" ref="L148:L153" si="82">IF(F148&gt;0,(I148/F148)*100,"(-)")</f>
        <v>0</v>
      </c>
      <c r="M148" s="20">
        <f t="shared" ref="M148:M153" si="83">IF(F148&gt;0,(J148/F148)*100,"(-)")</f>
        <v>0</v>
      </c>
    </row>
    <row r="149" spans="2:13" x14ac:dyDescent="0.25">
      <c r="B149" s="87"/>
      <c r="C149" s="12" t="s">
        <v>782</v>
      </c>
      <c r="D149" s="24" t="s">
        <v>599</v>
      </c>
      <c r="E149" s="24"/>
      <c r="F149" s="52">
        <f t="shared" si="80"/>
        <v>0</v>
      </c>
      <c r="G149" s="28">
        <v>0</v>
      </c>
      <c r="H149" s="28">
        <v>0</v>
      </c>
      <c r="I149" s="28">
        <v>0</v>
      </c>
      <c r="J149" s="28">
        <v>0</v>
      </c>
      <c r="K149" s="53" t="str">
        <f t="shared" si="81"/>
        <v>(-)</v>
      </c>
      <c r="L149" s="53" t="str">
        <f t="shared" si="82"/>
        <v>(-)</v>
      </c>
      <c r="M149" s="20" t="str">
        <f t="shared" si="83"/>
        <v>(-)</v>
      </c>
    </row>
    <row r="150" spans="2:13" x14ac:dyDescent="0.25">
      <c r="B150" s="87"/>
      <c r="C150" s="12" t="s">
        <v>783</v>
      </c>
      <c r="D150" s="24" t="s">
        <v>599</v>
      </c>
      <c r="E150" s="24"/>
      <c r="F150" s="52">
        <f t="shared" si="80"/>
        <v>2.419</v>
      </c>
      <c r="G150" s="28">
        <v>0</v>
      </c>
      <c r="H150" s="28">
        <v>0</v>
      </c>
      <c r="I150" s="28">
        <v>2.419</v>
      </c>
      <c r="J150" s="28">
        <v>0</v>
      </c>
      <c r="K150" s="53">
        <f t="shared" si="81"/>
        <v>0</v>
      </c>
      <c r="L150" s="53">
        <f t="shared" si="82"/>
        <v>100</v>
      </c>
      <c r="M150" s="20">
        <f t="shared" si="83"/>
        <v>0</v>
      </c>
    </row>
    <row r="151" spans="2:13" x14ac:dyDescent="0.25">
      <c r="B151" s="87"/>
      <c r="C151" s="12" t="s">
        <v>784</v>
      </c>
      <c r="D151" s="24" t="s">
        <v>593</v>
      </c>
      <c r="E151" s="24"/>
      <c r="F151" s="52">
        <f t="shared" si="80"/>
        <v>26</v>
      </c>
      <c r="G151" s="28">
        <v>0</v>
      </c>
      <c r="H151" s="28">
        <v>0</v>
      </c>
      <c r="I151" s="28">
        <v>26</v>
      </c>
      <c r="J151" s="28">
        <v>0</v>
      </c>
      <c r="K151" s="53">
        <f t="shared" si="81"/>
        <v>0</v>
      </c>
      <c r="L151" s="53">
        <f t="shared" si="82"/>
        <v>100</v>
      </c>
      <c r="M151" s="20">
        <f t="shared" si="83"/>
        <v>0</v>
      </c>
    </row>
    <row r="152" spans="2:13" x14ac:dyDescent="0.25">
      <c r="B152" s="87"/>
      <c r="C152" s="12" t="s">
        <v>785</v>
      </c>
      <c r="D152" s="24" t="s">
        <v>593</v>
      </c>
      <c r="E152" s="24"/>
      <c r="F152" s="52">
        <f t="shared" si="80"/>
        <v>0</v>
      </c>
      <c r="G152" s="28">
        <v>0</v>
      </c>
      <c r="H152" s="28">
        <v>0</v>
      </c>
      <c r="I152" s="28">
        <v>0</v>
      </c>
      <c r="J152" s="28">
        <v>0</v>
      </c>
      <c r="K152" s="53" t="str">
        <f t="shared" si="81"/>
        <v>(-)</v>
      </c>
      <c r="L152" s="53" t="str">
        <f t="shared" si="82"/>
        <v>(-)</v>
      </c>
      <c r="M152" s="20" t="str">
        <f t="shared" si="83"/>
        <v>(-)</v>
      </c>
    </row>
    <row r="153" spans="2:13" x14ac:dyDescent="0.25">
      <c r="B153" s="87"/>
      <c r="C153" s="12" t="s">
        <v>786</v>
      </c>
      <c r="D153" s="24" t="s">
        <v>593</v>
      </c>
      <c r="E153" s="24"/>
      <c r="F153" s="52">
        <f t="shared" si="80"/>
        <v>0</v>
      </c>
      <c r="G153" s="28">
        <v>0</v>
      </c>
      <c r="H153" s="28">
        <v>0</v>
      </c>
      <c r="I153" s="28">
        <v>0</v>
      </c>
      <c r="J153" s="28">
        <v>0</v>
      </c>
      <c r="K153" s="53" t="str">
        <f t="shared" si="81"/>
        <v>(-)</v>
      </c>
      <c r="L153" s="53" t="str">
        <f t="shared" si="82"/>
        <v>(-)</v>
      </c>
      <c r="M153" s="20" t="str">
        <f t="shared" si="83"/>
        <v>(-)</v>
      </c>
    </row>
    <row r="154" spans="2:13" x14ac:dyDescent="0.25">
      <c r="B154" s="83">
        <v>22</v>
      </c>
      <c r="C154" s="108" t="s">
        <v>496</v>
      </c>
      <c r="D154" s="84"/>
      <c r="E154" s="84"/>
      <c r="F154" s="109"/>
      <c r="G154" s="86"/>
      <c r="H154" s="86"/>
      <c r="I154" s="86"/>
      <c r="J154" s="86"/>
      <c r="K154" s="110"/>
      <c r="L154" s="110"/>
      <c r="M154" s="111"/>
    </row>
    <row r="155" spans="2:13" x14ac:dyDescent="0.25">
      <c r="B155" s="87"/>
      <c r="C155" s="12" t="s">
        <v>781</v>
      </c>
      <c r="D155" s="24" t="s">
        <v>599</v>
      </c>
      <c r="E155" s="24"/>
      <c r="F155" s="52">
        <f t="shared" ref="F155:F160" si="84">SUM(G155:I155)</f>
        <v>0.6</v>
      </c>
      <c r="G155" s="28">
        <v>0.6</v>
      </c>
      <c r="H155" s="28">
        <v>0</v>
      </c>
      <c r="I155" s="28">
        <v>0</v>
      </c>
      <c r="J155" s="28">
        <v>0</v>
      </c>
      <c r="K155" s="53">
        <f t="shared" ref="K155:K160" si="85">IF(F155&gt;0,(H155/F155)*100,"(-)")</f>
        <v>0</v>
      </c>
      <c r="L155" s="53">
        <f t="shared" ref="L155:L160" si="86">IF(F155&gt;0,(I155/F155)*100,"(-)")</f>
        <v>0</v>
      </c>
      <c r="M155" s="20">
        <f t="shared" ref="M155:M160" si="87">IF(F155&gt;0,(J155/F155)*100,"(-)")</f>
        <v>0</v>
      </c>
    </row>
    <row r="156" spans="2:13" x14ac:dyDescent="0.25">
      <c r="B156" s="87"/>
      <c r="C156" s="12" t="s">
        <v>782</v>
      </c>
      <c r="D156" s="24" t="s">
        <v>599</v>
      </c>
      <c r="E156" s="24"/>
      <c r="F156" s="52">
        <f t="shared" si="84"/>
        <v>0</v>
      </c>
      <c r="G156" s="28">
        <v>0</v>
      </c>
      <c r="H156" s="28">
        <v>0</v>
      </c>
      <c r="I156" s="28">
        <v>0</v>
      </c>
      <c r="J156" s="28">
        <v>0</v>
      </c>
      <c r="K156" s="53" t="str">
        <f t="shared" si="85"/>
        <v>(-)</v>
      </c>
      <c r="L156" s="53" t="str">
        <f t="shared" si="86"/>
        <v>(-)</v>
      </c>
      <c r="M156" s="20" t="str">
        <f t="shared" si="87"/>
        <v>(-)</v>
      </c>
    </row>
    <row r="157" spans="2:13" x14ac:dyDescent="0.25">
      <c r="B157" s="87"/>
      <c r="C157" s="12" t="s">
        <v>783</v>
      </c>
      <c r="D157" s="24" t="s">
        <v>599</v>
      </c>
      <c r="E157" s="24"/>
      <c r="F157" s="52">
        <f t="shared" si="84"/>
        <v>1.7</v>
      </c>
      <c r="G157" s="28">
        <v>0</v>
      </c>
      <c r="H157" s="28">
        <v>0</v>
      </c>
      <c r="I157" s="28">
        <v>1.7</v>
      </c>
      <c r="J157" s="28">
        <v>0</v>
      </c>
      <c r="K157" s="53">
        <f t="shared" si="85"/>
        <v>0</v>
      </c>
      <c r="L157" s="53">
        <f t="shared" si="86"/>
        <v>100</v>
      </c>
      <c r="M157" s="20">
        <f t="shared" si="87"/>
        <v>0</v>
      </c>
    </row>
    <row r="158" spans="2:13" x14ac:dyDescent="0.25">
      <c r="B158" s="87"/>
      <c r="C158" s="12" t="s">
        <v>784</v>
      </c>
      <c r="D158" s="24" t="s">
        <v>593</v>
      </c>
      <c r="E158" s="24"/>
      <c r="F158" s="52">
        <f t="shared" si="84"/>
        <v>12</v>
      </c>
      <c r="G158" s="28">
        <v>0</v>
      </c>
      <c r="H158" s="28">
        <v>0</v>
      </c>
      <c r="I158" s="28">
        <v>12</v>
      </c>
      <c r="J158" s="28">
        <v>0</v>
      </c>
      <c r="K158" s="53">
        <f t="shared" si="85"/>
        <v>0</v>
      </c>
      <c r="L158" s="53">
        <f t="shared" si="86"/>
        <v>100</v>
      </c>
      <c r="M158" s="20">
        <f t="shared" si="87"/>
        <v>0</v>
      </c>
    </row>
    <row r="159" spans="2:13" x14ac:dyDescent="0.25">
      <c r="B159" s="87"/>
      <c r="C159" s="12" t="s">
        <v>785</v>
      </c>
      <c r="D159" s="24" t="s">
        <v>593</v>
      </c>
      <c r="E159" s="24"/>
      <c r="F159" s="52">
        <f t="shared" si="84"/>
        <v>0</v>
      </c>
      <c r="G159" s="28">
        <v>0</v>
      </c>
      <c r="H159" s="28">
        <v>0</v>
      </c>
      <c r="I159" s="28">
        <v>0</v>
      </c>
      <c r="J159" s="28">
        <v>0</v>
      </c>
      <c r="K159" s="53" t="str">
        <f t="shared" si="85"/>
        <v>(-)</v>
      </c>
      <c r="L159" s="53" t="str">
        <f t="shared" si="86"/>
        <v>(-)</v>
      </c>
      <c r="M159" s="20" t="str">
        <f t="shared" si="87"/>
        <v>(-)</v>
      </c>
    </row>
    <row r="160" spans="2:13" x14ac:dyDescent="0.25">
      <c r="B160" s="87"/>
      <c r="C160" s="12" t="s">
        <v>786</v>
      </c>
      <c r="D160" s="24" t="s">
        <v>593</v>
      </c>
      <c r="E160" s="24"/>
      <c r="F160" s="52">
        <f t="shared" si="84"/>
        <v>0</v>
      </c>
      <c r="G160" s="28">
        <v>0</v>
      </c>
      <c r="H160" s="28">
        <v>0</v>
      </c>
      <c r="I160" s="28">
        <v>0</v>
      </c>
      <c r="J160" s="28">
        <v>0</v>
      </c>
      <c r="K160" s="53" t="str">
        <f t="shared" si="85"/>
        <v>(-)</v>
      </c>
      <c r="L160" s="53" t="str">
        <f t="shared" si="86"/>
        <v>(-)</v>
      </c>
      <c r="M160" s="20" t="str">
        <f t="shared" si="87"/>
        <v>(-)</v>
      </c>
    </row>
    <row r="161" spans="1:12" x14ac:dyDescent="0.25">
      <c r="A161" s="5" t="s">
        <v>420</v>
      </c>
    </row>
    <row r="162" spans="1:12" x14ac:dyDescent="0.25">
      <c r="B162" s="98" t="s">
        <v>546</v>
      </c>
      <c r="C162" s="99"/>
      <c r="D162" s="99"/>
      <c r="E162" s="99"/>
      <c r="F162" s="99"/>
      <c r="G162" s="99"/>
      <c r="H162" s="76"/>
      <c r="I162" s="76"/>
      <c r="J162" s="76"/>
      <c r="K162" s="76"/>
      <c r="L162" s="76"/>
    </row>
    <row r="163" spans="1:12" ht="51.95" customHeight="1" x14ac:dyDescent="0.25">
      <c r="B163" s="77" t="s">
        <v>787</v>
      </c>
      <c r="C163" s="77"/>
      <c r="D163" s="77"/>
      <c r="E163" s="77"/>
      <c r="F163" s="77"/>
      <c r="G163" s="77"/>
      <c r="H163" s="76"/>
      <c r="I163" s="76"/>
      <c r="J163" s="76"/>
      <c r="K163" s="76"/>
      <c r="L163" s="76"/>
    </row>
  </sheetData>
  <sheetProtection formatCells="0" formatColumns="0" formatRows="0" insertColumns="0" insertRows="0" insertHyperlinks="0" deleteColumns="0" deleteRows="0" sort="0" autoFilter="0" pivotTables="0"/>
  <mergeCells count="60">
    <mergeCell ref="C154:M154"/>
    <mergeCell ref="B154:B160"/>
    <mergeCell ref="B162:L162"/>
    <mergeCell ref="B163:L163"/>
    <mergeCell ref="C133:M133"/>
    <mergeCell ref="B133:B139"/>
    <mergeCell ref="C140:M140"/>
    <mergeCell ref="B140:B146"/>
    <mergeCell ref="C147:M147"/>
    <mergeCell ref="B147:B153"/>
    <mergeCell ref="C112:M112"/>
    <mergeCell ref="B112:B118"/>
    <mergeCell ref="C119:M119"/>
    <mergeCell ref="B119:B125"/>
    <mergeCell ref="C126:M126"/>
    <mergeCell ref="B126:B132"/>
    <mergeCell ref="C91:M91"/>
    <mergeCell ref="B91:B97"/>
    <mergeCell ref="C98:M98"/>
    <mergeCell ref="B98:B104"/>
    <mergeCell ref="C105:M105"/>
    <mergeCell ref="B105:B111"/>
    <mergeCell ref="C70:M70"/>
    <mergeCell ref="B70:B76"/>
    <mergeCell ref="C77:M77"/>
    <mergeCell ref="B77:B83"/>
    <mergeCell ref="C84:M84"/>
    <mergeCell ref="B84:B90"/>
    <mergeCell ref="C49:M49"/>
    <mergeCell ref="B49:B55"/>
    <mergeCell ref="C56:M56"/>
    <mergeCell ref="B56:B62"/>
    <mergeCell ref="C63:M63"/>
    <mergeCell ref="B63:B69"/>
    <mergeCell ref="C28:M28"/>
    <mergeCell ref="B28:B34"/>
    <mergeCell ref="C35:M35"/>
    <mergeCell ref="B35:B41"/>
    <mergeCell ref="C42:M42"/>
    <mergeCell ref="B42:B48"/>
    <mergeCell ref="C7:M7"/>
    <mergeCell ref="B7:B13"/>
    <mergeCell ref="C14:M14"/>
    <mergeCell ref="B14:B20"/>
    <mergeCell ref="C21:M21"/>
    <mergeCell ref="B21:B27"/>
    <mergeCell ref="G4:J4"/>
    <mergeCell ref="K4:M4"/>
    <mergeCell ref="G5:G6"/>
    <mergeCell ref="H5:H6"/>
    <mergeCell ref="I5:I6"/>
    <mergeCell ref="J5:J6"/>
    <mergeCell ref="K5:K6"/>
    <mergeCell ref="L5:L6"/>
    <mergeCell ref="M5:M6"/>
    <mergeCell ref="B4:B6"/>
    <mergeCell ref="C4:C6"/>
    <mergeCell ref="D4:D6"/>
    <mergeCell ref="E4:E6"/>
    <mergeCell ref="F4:F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P30"/>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25" customWidth="1"/>
    <col min="4" max="15" width="10" customWidth="1"/>
  </cols>
  <sheetData>
    <row r="2" spans="2:16" ht="18.75" x14ac:dyDescent="0.3">
      <c r="B2" s="13"/>
      <c r="C2" s="13" t="s">
        <v>788</v>
      </c>
      <c r="D2" s="4"/>
      <c r="E2" s="4"/>
      <c r="F2" s="4"/>
      <c r="G2" s="4"/>
      <c r="H2" s="4"/>
      <c r="I2" s="4"/>
      <c r="J2" s="4"/>
      <c r="K2" s="4"/>
      <c r="L2" s="4"/>
      <c r="M2" s="4"/>
      <c r="N2" s="4"/>
      <c r="O2" s="4"/>
      <c r="P2" s="4"/>
    </row>
    <row r="3" spans="2:16" x14ac:dyDescent="0.25">
      <c r="B3" s="78" t="s">
        <v>425</v>
      </c>
      <c r="C3" s="78" t="s">
        <v>739</v>
      </c>
      <c r="D3" s="78" t="s">
        <v>789</v>
      </c>
      <c r="E3" s="78" t="s">
        <v>790</v>
      </c>
      <c r="F3" s="78" t="s">
        <v>791</v>
      </c>
      <c r="G3" s="78" t="s">
        <v>792</v>
      </c>
      <c r="H3" s="78" t="s">
        <v>793</v>
      </c>
      <c r="I3" s="78" t="s">
        <v>794</v>
      </c>
      <c r="J3" s="78"/>
      <c r="K3" s="78"/>
      <c r="L3" s="78"/>
      <c r="M3" s="78" t="s">
        <v>664</v>
      </c>
      <c r="N3" s="78"/>
      <c r="O3" s="78"/>
      <c r="P3" s="78"/>
    </row>
    <row r="4" spans="2:16" ht="63" x14ac:dyDescent="0.25">
      <c r="B4" s="78"/>
      <c r="C4" s="78"/>
      <c r="D4" s="78"/>
      <c r="E4" s="78"/>
      <c r="F4" s="78"/>
      <c r="G4" s="78"/>
      <c r="H4" s="78"/>
      <c r="I4" s="9" t="s">
        <v>468</v>
      </c>
      <c r="J4" s="9" t="s">
        <v>795</v>
      </c>
      <c r="K4" s="9" t="s">
        <v>796</v>
      </c>
      <c r="L4" s="9" t="s">
        <v>797</v>
      </c>
      <c r="M4" s="9" t="s">
        <v>798</v>
      </c>
      <c r="N4" s="9" t="s">
        <v>796</v>
      </c>
      <c r="O4" s="9" t="s">
        <v>799</v>
      </c>
      <c r="P4" s="9" t="s">
        <v>800</v>
      </c>
    </row>
    <row r="5" spans="2:16" x14ac:dyDescent="0.25">
      <c r="B5" s="9"/>
      <c r="C5" s="9" t="s">
        <v>468</v>
      </c>
      <c r="D5" s="37">
        <f t="shared" ref="D5:L5" si="0">SUM(D6:D27)</f>
        <v>1855</v>
      </c>
      <c r="E5" s="37">
        <f t="shared" si="0"/>
        <v>726</v>
      </c>
      <c r="F5" s="37">
        <f t="shared" si="0"/>
        <v>64</v>
      </c>
      <c r="G5" s="37">
        <f t="shared" si="0"/>
        <v>0</v>
      </c>
      <c r="H5" s="37">
        <f t="shared" si="0"/>
        <v>2645</v>
      </c>
      <c r="I5" s="37">
        <f t="shared" si="0"/>
        <v>64</v>
      </c>
      <c r="J5" s="37">
        <f t="shared" si="0"/>
        <v>20</v>
      </c>
      <c r="K5" s="37">
        <f t="shared" si="0"/>
        <v>0</v>
      </c>
      <c r="L5" s="37">
        <f t="shared" si="0"/>
        <v>0</v>
      </c>
      <c r="M5" s="39">
        <f t="shared" ref="M5:M27" si="1">IF(H5&gt;0,(I5/H5)*100,"(-)")</f>
        <v>2.4196597353497</v>
      </c>
      <c r="N5" s="39">
        <f t="shared" ref="N5:N27" si="2">IF(H5&gt;0,(K5/H5)*100,"(-)")</f>
        <v>0</v>
      </c>
      <c r="O5" s="39">
        <f>IF(H5&gt;0,((K5+L5)/H5)*100,"(-)")</f>
        <v>0</v>
      </c>
      <c r="P5" s="39">
        <f t="shared" ref="P5:P27" si="3">IF(H5&gt;0,(J5/H5)*100,"(-)")</f>
        <v>0.75614366729678995</v>
      </c>
    </row>
    <row r="6" spans="2:16" x14ac:dyDescent="0.25">
      <c r="B6" s="10">
        <v>1</v>
      </c>
      <c r="C6" s="12" t="s">
        <v>475</v>
      </c>
      <c r="D6" s="17">
        <v>128</v>
      </c>
      <c r="E6" s="17">
        <v>21</v>
      </c>
      <c r="F6" s="17">
        <v>1</v>
      </c>
      <c r="G6" s="17">
        <v>0</v>
      </c>
      <c r="H6" s="38">
        <f t="shared" ref="H6:H27" si="4">SUM(D6:G6)</f>
        <v>150</v>
      </c>
      <c r="I6" s="38">
        <f t="shared" ref="I6:I27" si="5">SUM(F6:G6)</f>
        <v>1</v>
      </c>
      <c r="J6" s="17">
        <v>0</v>
      </c>
      <c r="K6" s="17">
        <v>0</v>
      </c>
      <c r="L6" s="17">
        <v>0</v>
      </c>
      <c r="M6" s="20">
        <f t="shared" si="1"/>
        <v>0.66666666666666996</v>
      </c>
      <c r="N6" s="20">
        <f t="shared" si="2"/>
        <v>0</v>
      </c>
      <c r="O6" s="20">
        <f t="shared" ref="O6:O27" si="6">IF(H6&gt;0,((J6+K6+L6)/H6)*100,"(-)")</f>
        <v>0</v>
      </c>
      <c r="P6" s="20">
        <f t="shared" si="3"/>
        <v>0</v>
      </c>
    </row>
    <row r="7" spans="2:16" x14ac:dyDescent="0.25">
      <c r="B7" s="10">
        <v>2</v>
      </c>
      <c r="C7" s="12" t="s">
        <v>476</v>
      </c>
      <c r="D7" s="17">
        <v>34</v>
      </c>
      <c r="E7" s="17">
        <v>21</v>
      </c>
      <c r="F7" s="17">
        <v>0</v>
      </c>
      <c r="G7" s="17">
        <v>0</v>
      </c>
      <c r="H7" s="38">
        <f t="shared" si="4"/>
        <v>55</v>
      </c>
      <c r="I7" s="38">
        <f t="shared" si="5"/>
        <v>0</v>
      </c>
      <c r="J7" s="17">
        <v>0</v>
      </c>
      <c r="K7" s="17">
        <v>0</v>
      </c>
      <c r="L7" s="17">
        <v>0</v>
      </c>
      <c r="M7" s="20">
        <f t="shared" si="1"/>
        <v>0</v>
      </c>
      <c r="N7" s="20">
        <f t="shared" si="2"/>
        <v>0</v>
      </c>
      <c r="O7" s="20">
        <f t="shared" si="6"/>
        <v>0</v>
      </c>
      <c r="P7" s="20">
        <f t="shared" si="3"/>
        <v>0</v>
      </c>
    </row>
    <row r="8" spans="2:16" x14ac:dyDescent="0.25">
      <c r="B8" s="10">
        <v>3</v>
      </c>
      <c r="C8" s="12" t="s">
        <v>477</v>
      </c>
      <c r="D8" s="17">
        <v>71</v>
      </c>
      <c r="E8" s="17">
        <v>19</v>
      </c>
      <c r="F8" s="17">
        <v>4</v>
      </c>
      <c r="G8" s="17">
        <v>0</v>
      </c>
      <c r="H8" s="38">
        <f t="shared" si="4"/>
        <v>94</v>
      </c>
      <c r="I8" s="38">
        <f t="shared" si="5"/>
        <v>4</v>
      </c>
      <c r="J8" s="17">
        <v>4</v>
      </c>
      <c r="K8" s="17">
        <v>0</v>
      </c>
      <c r="L8" s="17">
        <v>0</v>
      </c>
      <c r="M8" s="20">
        <f t="shared" si="1"/>
        <v>4.2553191489362003</v>
      </c>
      <c r="N8" s="20">
        <f t="shared" si="2"/>
        <v>0</v>
      </c>
      <c r="O8" s="20">
        <f t="shared" si="6"/>
        <v>4.2553191489362003</v>
      </c>
      <c r="P8" s="20">
        <f t="shared" si="3"/>
        <v>4.2553191489362003</v>
      </c>
    </row>
    <row r="9" spans="2:16" x14ac:dyDescent="0.25">
      <c r="B9" s="10">
        <v>4</v>
      </c>
      <c r="C9" s="12" t="s">
        <v>478</v>
      </c>
      <c r="D9" s="17">
        <v>74</v>
      </c>
      <c r="E9" s="17">
        <v>33</v>
      </c>
      <c r="F9" s="17">
        <v>4</v>
      </c>
      <c r="G9" s="17">
        <v>0</v>
      </c>
      <c r="H9" s="38">
        <f t="shared" si="4"/>
        <v>111</v>
      </c>
      <c r="I9" s="38">
        <f t="shared" si="5"/>
        <v>4</v>
      </c>
      <c r="J9" s="17">
        <v>0</v>
      </c>
      <c r="K9" s="17">
        <v>0</v>
      </c>
      <c r="L9" s="17">
        <v>0</v>
      </c>
      <c r="M9" s="20">
        <f t="shared" si="1"/>
        <v>3.6036036036036001</v>
      </c>
      <c r="N9" s="20">
        <f t="shared" si="2"/>
        <v>0</v>
      </c>
      <c r="O9" s="20">
        <f t="shared" si="6"/>
        <v>0</v>
      </c>
      <c r="P9" s="20">
        <f t="shared" si="3"/>
        <v>0</v>
      </c>
    </row>
    <row r="10" spans="2:16" x14ac:dyDescent="0.25">
      <c r="B10" s="10">
        <v>5</v>
      </c>
      <c r="C10" s="12" t="s">
        <v>479</v>
      </c>
      <c r="D10" s="17">
        <v>70</v>
      </c>
      <c r="E10" s="17">
        <v>40</v>
      </c>
      <c r="F10" s="17">
        <v>4</v>
      </c>
      <c r="G10" s="17">
        <v>0</v>
      </c>
      <c r="H10" s="38">
        <f t="shared" si="4"/>
        <v>114</v>
      </c>
      <c r="I10" s="38">
        <f t="shared" si="5"/>
        <v>4</v>
      </c>
      <c r="J10" s="17">
        <v>0</v>
      </c>
      <c r="K10" s="17">
        <v>0</v>
      </c>
      <c r="L10" s="17">
        <v>0</v>
      </c>
      <c r="M10" s="20">
        <f t="shared" si="1"/>
        <v>3.5087719298245998</v>
      </c>
      <c r="N10" s="20">
        <f t="shared" si="2"/>
        <v>0</v>
      </c>
      <c r="O10" s="20">
        <f t="shared" si="6"/>
        <v>0</v>
      </c>
      <c r="P10" s="20">
        <f t="shared" si="3"/>
        <v>0</v>
      </c>
    </row>
    <row r="11" spans="2:16" x14ac:dyDescent="0.25">
      <c r="B11" s="10">
        <v>6</v>
      </c>
      <c r="C11" s="12" t="s">
        <v>480</v>
      </c>
      <c r="D11" s="17">
        <v>88</v>
      </c>
      <c r="E11" s="17">
        <v>65</v>
      </c>
      <c r="F11" s="17">
        <v>0</v>
      </c>
      <c r="G11" s="17">
        <v>0</v>
      </c>
      <c r="H11" s="38">
        <f t="shared" si="4"/>
        <v>153</v>
      </c>
      <c r="I11" s="38">
        <f t="shared" si="5"/>
        <v>0</v>
      </c>
      <c r="J11" s="17">
        <v>0</v>
      </c>
      <c r="K11" s="17">
        <v>0</v>
      </c>
      <c r="L11" s="17">
        <v>0</v>
      </c>
      <c r="M11" s="20">
        <f t="shared" si="1"/>
        <v>0</v>
      </c>
      <c r="N11" s="20">
        <f t="shared" si="2"/>
        <v>0</v>
      </c>
      <c r="O11" s="20">
        <f t="shared" si="6"/>
        <v>0</v>
      </c>
      <c r="P11" s="20">
        <f t="shared" si="3"/>
        <v>0</v>
      </c>
    </row>
    <row r="12" spans="2:16" x14ac:dyDescent="0.25">
      <c r="B12" s="10">
        <v>7</v>
      </c>
      <c r="C12" s="12" t="s">
        <v>481</v>
      </c>
      <c r="D12" s="17">
        <v>67</v>
      </c>
      <c r="E12" s="17">
        <v>32</v>
      </c>
      <c r="F12" s="17">
        <v>1</v>
      </c>
      <c r="G12" s="17">
        <v>0</v>
      </c>
      <c r="H12" s="38">
        <f t="shared" si="4"/>
        <v>100</v>
      </c>
      <c r="I12" s="38">
        <f t="shared" si="5"/>
        <v>1</v>
      </c>
      <c r="J12" s="17">
        <v>0</v>
      </c>
      <c r="K12" s="17">
        <v>0</v>
      </c>
      <c r="L12" s="17">
        <v>0</v>
      </c>
      <c r="M12" s="20">
        <f t="shared" si="1"/>
        <v>1</v>
      </c>
      <c r="N12" s="20">
        <f t="shared" si="2"/>
        <v>0</v>
      </c>
      <c r="O12" s="20">
        <f t="shared" si="6"/>
        <v>0</v>
      </c>
      <c r="P12" s="20">
        <f t="shared" si="3"/>
        <v>0</v>
      </c>
    </row>
    <row r="13" spans="2:16" x14ac:dyDescent="0.25">
      <c r="B13" s="10">
        <v>8</v>
      </c>
      <c r="C13" s="12" t="s">
        <v>482</v>
      </c>
      <c r="D13" s="17">
        <v>82</v>
      </c>
      <c r="E13" s="17">
        <v>23</v>
      </c>
      <c r="F13" s="17">
        <v>2</v>
      </c>
      <c r="G13" s="17">
        <v>0</v>
      </c>
      <c r="H13" s="38">
        <f t="shared" si="4"/>
        <v>107</v>
      </c>
      <c r="I13" s="38">
        <f t="shared" si="5"/>
        <v>2</v>
      </c>
      <c r="J13" s="17">
        <v>0</v>
      </c>
      <c r="K13" s="17">
        <v>0</v>
      </c>
      <c r="L13" s="17">
        <v>0</v>
      </c>
      <c r="M13" s="20">
        <f t="shared" si="1"/>
        <v>1.8691588785047</v>
      </c>
      <c r="N13" s="20">
        <f t="shared" si="2"/>
        <v>0</v>
      </c>
      <c r="O13" s="20">
        <f t="shared" si="6"/>
        <v>0</v>
      </c>
      <c r="P13" s="20">
        <f t="shared" si="3"/>
        <v>0</v>
      </c>
    </row>
    <row r="14" spans="2:16" x14ac:dyDescent="0.25">
      <c r="B14" s="10">
        <v>9</v>
      </c>
      <c r="C14" s="12" t="s">
        <v>483</v>
      </c>
      <c r="D14" s="17">
        <v>63</v>
      </c>
      <c r="E14" s="17">
        <v>86</v>
      </c>
      <c r="F14" s="17">
        <v>1</v>
      </c>
      <c r="G14" s="17">
        <v>0</v>
      </c>
      <c r="H14" s="38">
        <f t="shared" si="4"/>
        <v>150</v>
      </c>
      <c r="I14" s="38">
        <f t="shared" si="5"/>
        <v>1</v>
      </c>
      <c r="J14" s="17">
        <v>0</v>
      </c>
      <c r="K14" s="17">
        <v>0</v>
      </c>
      <c r="L14" s="17">
        <v>0</v>
      </c>
      <c r="M14" s="20">
        <f t="shared" si="1"/>
        <v>0.66666666666666996</v>
      </c>
      <c r="N14" s="20">
        <f t="shared" si="2"/>
        <v>0</v>
      </c>
      <c r="O14" s="20">
        <f t="shared" si="6"/>
        <v>0</v>
      </c>
      <c r="P14" s="20">
        <f t="shared" si="3"/>
        <v>0</v>
      </c>
    </row>
    <row r="15" spans="2:16" x14ac:dyDescent="0.25">
      <c r="B15" s="10">
        <v>10</v>
      </c>
      <c r="C15" s="12" t="s">
        <v>484</v>
      </c>
      <c r="D15" s="17">
        <v>73</v>
      </c>
      <c r="E15" s="17">
        <v>36</v>
      </c>
      <c r="F15" s="17">
        <v>1</v>
      </c>
      <c r="G15" s="17">
        <v>0</v>
      </c>
      <c r="H15" s="38">
        <f t="shared" si="4"/>
        <v>110</v>
      </c>
      <c r="I15" s="38">
        <f t="shared" si="5"/>
        <v>1</v>
      </c>
      <c r="J15" s="17">
        <v>0</v>
      </c>
      <c r="K15" s="17">
        <v>0</v>
      </c>
      <c r="L15" s="17">
        <v>0</v>
      </c>
      <c r="M15" s="20">
        <f t="shared" si="1"/>
        <v>0.90909090909090995</v>
      </c>
      <c r="N15" s="20">
        <f t="shared" si="2"/>
        <v>0</v>
      </c>
      <c r="O15" s="20">
        <f t="shared" si="6"/>
        <v>0</v>
      </c>
      <c r="P15" s="20">
        <f t="shared" si="3"/>
        <v>0</v>
      </c>
    </row>
    <row r="16" spans="2:16" x14ac:dyDescent="0.25">
      <c r="B16" s="10">
        <v>11</v>
      </c>
      <c r="C16" s="12" t="s">
        <v>485</v>
      </c>
      <c r="D16" s="17">
        <v>207</v>
      </c>
      <c r="E16" s="17">
        <v>20</v>
      </c>
      <c r="F16" s="17">
        <v>13</v>
      </c>
      <c r="G16" s="17">
        <v>0</v>
      </c>
      <c r="H16" s="38">
        <f t="shared" si="4"/>
        <v>240</v>
      </c>
      <c r="I16" s="38">
        <f t="shared" si="5"/>
        <v>13</v>
      </c>
      <c r="J16" s="17">
        <v>0</v>
      </c>
      <c r="K16" s="17">
        <v>0</v>
      </c>
      <c r="L16" s="17">
        <v>0</v>
      </c>
      <c r="M16" s="20">
        <f t="shared" si="1"/>
        <v>5.4166666666666998</v>
      </c>
      <c r="N16" s="20">
        <f t="shared" si="2"/>
        <v>0</v>
      </c>
      <c r="O16" s="20">
        <f t="shared" si="6"/>
        <v>0</v>
      </c>
      <c r="P16" s="20">
        <f t="shared" si="3"/>
        <v>0</v>
      </c>
    </row>
    <row r="17" spans="1:16" x14ac:dyDescent="0.25">
      <c r="B17" s="10">
        <v>12</v>
      </c>
      <c r="C17" s="12" t="s">
        <v>486</v>
      </c>
      <c r="D17" s="17">
        <v>150</v>
      </c>
      <c r="E17" s="17">
        <v>15</v>
      </c>
      <c r="F17" s="17">
        <v>3</v>
      </c>
      <c r="G17" s="17">
        <v>0</v>
      </c>
      <c r="H17" s="38">
        <f t="shared" si="4"/>
        <v>168</v>
      </c>
      <c r="I17" s="38">
        <f t="shared" si="5"/>
        <v>3</v>
      </c>
      <c r="J17" s="17">
        <v>0</v>
      </c>
      <c r="K17" s="17">
        <v>0</v>
      </c>
      <c r="L17" s="17">
        <v>0</v>
      </c>
      <c r="M17" s="20">
        <f t="shared" si="1"/>
        <v>1.7857142857143</v>
      </c>
      <c r="N17" s="20">
        <f t="shared" si="2"/>
        <v>0</v>
      </c>
      <c r="O17" s="20">
        <f t="shared" si="6"/>
        <v>0</v>
      </c>
      <c r="P17" s="20">
        <f t="shared" si="3"/>
        <v>0</v>
      </c>
    </row>
    <row r="18" spans="1:16" x14ac:dyDescent="0.25">
      <c r="B18" s="10">
        <v>13</v>
      </c>
      <c r="C18" s="12" t="s">
        <v>487</v>
      </c>
      <c r="D18" s="17">
        <v>112</v>
      </c>
      <c r="E18" s="17">
        <v>37</v>
      </c>
      <c r="F18" s="17">
        <v>4</v>
      </c>
      <c r="G18" s="17">
        <v>0</v>
      </c>
      <c r="H18" s="38">
        <f t="shared" si="4"/>
        <v>153</v>
      </c>
      <c r="I18" s="38">
        <f t="shared" si="5"/>
        <v>4</v>
      </c>
      <c r="J18" s="17">
        <v>0</v>
      </c>
      <c r="K18" s="17">
        <v>0</v>
      </c>
      <c r="L18" s="17">
        <v>0</v>
      </c>
      <c r="M18" s="20">
        <f t="shared" si="1"/>
        <v>2.6143790849672999</v>
      </c>
      <c r="N18" s="20">
        <f t="shared" si="2"/>
        <v>0</v>
      </c>
      <c r="O18" s="20">
        <f t="shared" si="6"/>
        <v>0</v>
      </c>
      <c r="P18" s="20">
        <f t="shared" si="3"/>
        <v>0</v>
      </c>
    </row>
    <row r="19" spans="1:16" x14ac:dyDescent="0.25">
      <c r="B19" s="10">
        <v>14</v>
      </c>
      <c r="C19" s="12" t="s">
        <v>488</v>
      </c>
      <c r="D19" s="17">
        <v>52</v>
      </c>
      <c r="E19" s="17">
        <v>24</v>
      </c>
      <c r="F19" s="17">
        <v>6</v>
      </c>
      <c r="G19" s="17">
        <v>0</v>
      </c>
      <c r="H19" s="38">
        <f t="shared" si="4"/>
        <v>82</v>
      </c>
      <c r="I19" s="38">
        <f t="shared" si="5"/>
        <v>6</v>
      </c>
      <c r="J19" s="17">
        <v>6</v>
      </c>
      <c r="K19" s="17">
        <v>0</v>
      </c>
      <c r="L19" s="17">
        <v>0</v>
      </c>
      <c r="M19" s="20">
        <f t="shared" si="1"/>
        <v>7.3170731707316996</v>
      </c>
      <c r="N19" s="20">
        <f t="shared" si="2"/>
        <v>0</v>
      </c>
      <c r="O19" s="20">
        <f t="shared" si="6"/>
        <v>7.3170731707316996</v>
      </c>
      <c r="P19" s="20">
        <f t="shared" si="3"/>
        <v>7.3170731707316996</v>
      </c>
    </row>
    <row r="20" spans="1:16" x14ac:dyDescent="0.25">
      <c r="B20" s="10">
        <v>15</v>
      </c>
      <c r="C20" s="12" t="s">
        <v>489</v>
      </c>
      <c r="D20" s="17">
        <v>72</v>
      </c>
      <c r="E20" s="17">
        <v>28</v>
      </c>
      <c r="F20" s="17">
        <v>1</v>
      </c>
      <c r="G20" s="17">
        <v>0</v>
      </c>
      <c r="H20" s="38">
        <f t="shared" si="4"/>
        <v>101</v>
      </c>
      <c r="I20" s="38">
        <f t="shared" si="5"/>
        <v>1</v>
      </c>
      <c r="J20" s="17">
        <v>0</v>
      </c>
      <c r="K20" s="17">
        <v>0</v>
      </c>
      <c r="L20" s="17">
        <v>0</v>
      </c>
      <c r="M20" s="20">
        <f t="shared" si="1"/>
        <v>0.99009900990098998</v>
      </c>
      <c r="N20" s="20">
        <f t="shared" si="2"/>
        <v>0</v>
      </c>
      <c r="O20" s="20">
        <f t="shared" si="6"/>
        <v>0</v>
      </c>
      <c r="P20" s="20">
        <f t="shared" si="3"/>
        <v>0</v>
      </c>
    </row>
    <row r="21" spans="1:16" x14ac:dyDescent="0.25">
      <c r="B21" s="10">
        <v>16</v>
      </c>
      <c r="C21" s="12" t="s">
        <v>490</v>
      </c>
      <c r="D21" s="17">
        <v>82</v>
      </c>
      <c r="E21" s="17">
        <v>29</v>
      </c>
      <c r="F21" s="17">
        <v>3</v>
      </c>
      <c r="G21" s="17">
        <v>0</v>
      </c>
      <c r="H21" s="38">
        <f t="shared" si="4"/>
        <v>114</v>
      </c>
      <c r="I21" s="38">
        <f t="shared" si="5"/>
        <v>3</v>
      </c>
      <c r="J21" s="17">
        <v>0</v>
      </c>
      <c r="K21" s="17">
        <v>0</v>
      </c>
      <c r="L21" s="17">
        <v>0</v>
      </c>
      <c r="M21" s="20">
        <f t="shared" si="1"/>
        <v>2.6315789473683999</v>
      </c>
      <c r="N21" s="20">
        <f t="shared" si="2"/>
        <v>0</v>
      </c>
      <c r="O21" s="20">
        <f t="shared" si="6"/>
        <v>0</v>
      </c>
      <c r="P21" s="20">
        <f t="shared" si="3"/>
        <v>0</v>
      </c>
    </row>
    <row r="22" spans="1:16" x14ac:dyDescent="0.25">
      <c r="B22" s="10">
        <v>17</v>
      </c>
      <c r="C22" s="12" t="s">
        <v>491</v>
      </c>
      <c r="D22" s="17">
        <v>67</v>
      </c>
      <c r="E22" s="17">
        <v>35</v>
      </c>
      <c r="F22" s="17">
        <v>5</v>
      </c>
      <c r="G22" s="17">
        <v>0</v>
      </c>
      <c r="H22" s="38">
        <f t="shared" si="4"/>
        <v>107</v>
      </c>
      <c r="I22" s="38">
        <f t="shared" si="5"/>
        <v>5</v>
      </c>
      <c r="J22" s="17">
        <v>0</v>
      </c>
      <c r="K22" s="17">
        <v>0</v>
      </c>
      <c r="L22" s="17">
        <v>0</v>
      </c>
      <c r="M22" s="20">
        <f t="shared" si="1"/>
        <v>4.6728971962617001</v>
      </c>
      <c r="N22" s="20">
        <f t="shared" si="2"/>
        <v>0</v>
      </c>
      <c r="O22" s="20">
        <f t="shared" si="6"/>
        <v>0</v>
      </c>
      <c r="P22" s="20">
        <f t="shared" si="3"/>
        <v>0</v>
      </c>
    </row>
    <row r="23" spans="1:16" x14ac:dyDescent="0.25">
      <c r="B23" s="10">
        <v>18</v>
      </c>
      <c r="C23" s="12" t="s">
        <v>492</v>
      </c>
      <c r="D23" s="17">
        <v>99</v>
      </c>
      <c r="E23" s="17">
        <v>35</v>
      </c>
      <c r="F23" s="17">
        <v>1</v>
      </c>
      <c r="G23" s="17">
        <v>0</v>
      </c>
      <c r="H23" s="38">
        <f t="shared" si="4"/>
        <v>135</v>
      </c>
      <c r="I23" s="38">
        <f t="shared" si="5"/>
        <v>1</v>
      </c>
      <c r="J23" s="17">
        <v>0</v>
      </c>
      <c r="K23" s="17">
        <v>0</v>
      </c>
      <c r="L23" s="17">
        <v>0</v>
      </c>
      <c r="M23" s="20">
        <f t="shared" si="1"/>
        <v>0.74074074074074003</v>
      </c>
      <c r="N23" s="20">
        <f t="shared" si="2"/>
        <v>0</v>
      </c>
      <c r="O23" s="20">
        <f t="shared" si="6"/>
        <v>0</v>
      </c>
      <c r="P23" s="20">
        <f t="shared" si="3"/>
        <v>0</v>
      </c>
    </row>
    <row r="24" spans="1:16" x14ac:dyDescent="0.25">
      <c r="B24" s="10">
        <v>19</v>
      </c>
      <c r="C24" s="12" t="s">
        <v>493</v>
      </c>
      <c r="D24" s="17">
        <v>85</v>
      </c>
      <c r="E24" s="17">
        <v>40</v>
      </c>
      <c r="F24" s="17">
        <v>5</v>
      </c>
      <c r="G24" s="17">
        <v>0</v>
      </c>
      <c r="H24" s="38">
        <f t="shared" si="4"/>
        <v>130</v>
      </c>
      <c r="I24" s="38">
        <f t="shared" si="5"/>
        <v>5</v>
      </c>
      <c r="J24" s="17">
        <v>5</v>
      </c>
      <c r="K24" s="17">
        <v>0</v>
      </c>
      <c r="L24" s="17">
        <v>0</v>
      </c>
      <c r="M24" s="20">
        <f t="shared" si="1"/>
        <v>3.8461538461538001</v>
      </c>
      <c r="N24" s="20">
        <f t="shared" si="2"/>
        <v>0</v>
      </c>
      <c r="O24" s="20">
        <f t="shared" si="6"/>
        <v>3.8461538461538001</v>
      </c>
      <c r="P24" s="20">
        <f t="shared" si="3"/>
        <v>3.8461538461538001</v>
      </c>
    </row>
    <row r="25" spans="1:16" x14ac:dyDescent="0.25">
      <c r="B25" s="10">
        <v>20</v>
      </c>
      <c r="C25" s="12" t="s">
        <v>494</v>
      </c>
      <c r="D25" s="17">
        <v>72</v>
      </c>
      <c r="E25" s="17">
        <v>9</v>
      </c>
      <c r="F25" s="17">
        <v>1</v>
      </c>
      <c r="G25" s="17">
        <v>0</v>
      </c>
      <c r="H25" s="38">
        <f t="shared" si="4"/>
        <v>82</v>
      </c>
      <c r="I25" s="38">
        <f t="shared" si="5"/>
        <v>1</v>
      </c>
      <c r="J25" s="17">
        <v>1</v>
      </c>
      <c r="K25" s="17">
        <v>0</v>
      </c>
      <c r="L25" s="17">
        <v>0</v>
      </c>
      <c r="M25" s="20">
        <f t="shared" si="1"/>
        <v>1.219512195122</v>
      </c>
      <c r="N25" s="20">
        <f t="shared" si="2"/>
        <v>0</v>
      </c>
      <c r="O25" s="20">
        <f t="shared" si="6"/>
        <v>1.219512195122</v>
      </c>
      <c r="P25" s="20">
        <f t="shared" si="3"/>
        <v>1.219512195122</v>
      </c>
    </row>
    <row r="26" spans="1:16" x14ac:dyDescent="0.25">
      <c r="B26" s="10">
        <v>21</v>
      </c>
      <c r="C26" s="12" t="s">
        <v>495</v>
      </c>
      <c r="D26" s="17">
        <v>77</v>
      </c>
      <c r="E26" s="17">
        <v>40</v>
      </c>
      <c r="F26" s="17">
        <v>2</v>
      </c>
      <c r="G26" s="17">
        <v>0</v>
      </c>
      <c r="H26" s="38">
        <f t="shared" si="4"/>
        <v>119</v>
      </c>
      <c r="I26" s="38">
        <f t="shared" si="5"/>
        <v>2</v>
      </c>
      <c r="J26" s="17">
        <v>2</v>
      </c>
      <c r="K26" s="17">
        <v>0</v>
      </c>
      <c r="L26" s="17">
        <v>0</v>
      </c>
      <c r="M26" s="20">
        <f t="shared" si="1"/>
        <v>1.6806722689075999</v>
      </c>
      <c r="N26" s="20">
        <f t="shared" si="2"/>
        <v>0</v>
      </c>
      <c r="O26" s="20">
        <f t="shared" si="6"/>
        <v>1.6806722689075999</v>
      </c>
      <c r="P26" s="20">
        <f t="shared" si="3"/>
        <v>1.6806722689075999</v>
      </c>
    </row>
    <row r="27" spans="1:16" x14ac:dyDescent="0.25">
      <c r="B27" s="10">
        <v>22</v>
      </c>
      <c r="C27" s="12" t="s">
        <v>496</v>
      </c>
      <c r="D27" s="17">
        <v>30</v>
      </c>
      <c r="E27" s="17">
        <v>38</v>
      </c>
      <c r="F27" s="17">
        <v>2</v>
      </c>
      <c r="G27" s="17">
        <v>0</v>
      </c>
      <c r="H27" s="38">
        <f t="shared" si="4"/>
        <v>70</v>
      </c>
      <c r="I27" s="38">
        <f t="shared" si="5"/>
        <v>2</v>
      </c>
      <c r="J27" s="17">
        <v>2</v>
      </c>
      <c r="K27" s="17">
        <v>0</v>
      </c>
      <c r="L27" s="17">
        <v>0</v>
      </c>
      <c r="M27" s="20">
        <f t="shared" si="1"/>
        <v>2.8571428571428998</v>
      </c>
      <c r="N27" s="20">
        <f t="shared" si="2"/>
        <v>0</v>
      </c>
      <c r="O27" s="20">
        <f t="shared" si="6"/>
        <v>2.8571428571428998</v>
      </c>
      <c r="P27" s="20">
        <f t="shared" si="3"/>
        <v>2.8571428571428998</v>
      </c>
    </row>
    <row r="28" spans="1:16" x14ac:dyDescent="0.25">
      <c r="A28" s="5" t="s">
        <v>420</v>
      </c>
    </row>
    <row r="29" spans="1:16" x14ac:dyDescent="0.25">
      <c r="B29" s="98" t="s">
        <v>546</v>
      </c>
      <c r="C29" s="99"/>
      <c r="D29" s="99"/>
      <c r="E29" s="99"/>
      <c r="F29" s="99"/>
      <c r="G29" s="99"/>
      <c r="H29" s="76"/>
      <c r="I29" s="76"/>
      <c r="J29" s="76"/>
      <c r="K29" s="76"/>
      <c r="L29" s="76"/>
    </row>
    <row r="30" spans="1:16" ht="51.95" customHeight="1" x14ac:dyDescent="0.25">
      <c r="B30" s="77" t="s">
        <v>801</v>
      </c>
      <c r="C30" s="77"/>
      <c r="D30" s="77"/>
      <c r="E30" s="77"/>
      <c r="F30" s="77"/>
      <c r="G30" s="77"/>
      <c r="H30" s="76"/>
      <c r="I30" s="76"/>
      <c r="J30" s="76"/>
      <c r="K30" s="76"/>
      <c r="L30" s="76"/>
    </row>
  </sheetData>
  <sheetProtection formatCells="0" formatColumns="0" formatRows="0" insertColumns="0" insertRows="0" insertHyperlinks="0" deleteColumns="0" deleteRows="0" sort="0" autoFilter="0" pivotTables="0"/>
  <mergeCells count="11">
    <mergeCell ref="B30:L30"/>
    <mergeCell ref="G3:G4"/>
    <mergeCell ref="H3:H4"/>
    <mergeCell ref="I3:L3"/>
    <mergeCell ref="M3:P3"/>
    <mergeCell ref="B29:L29"/>
    <mergeCell ref="B3:B4"/>
    <mergeCell ref="C3:C4"/>
    <mergeCell ref="D3:D4"/>
    <mergeCell ref="E3:E4"/>
    <mergeCell ref="F3:F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M32"/>
  <sheetViews>
    <sheetView showGridLines="0" workbookViewId="0">
      <pane ySplit="7" topLeftCell="A8" activePane="bottomLeft" state="frozen"/>
      <selection pane="bottomLeft"/>
    </sheetView>
  </sheetViews>
  <sheetFormatPr defaultRowHeight="15.75" x14ac:dyDescent="0.25"/>
  <cols>
    <col min="1" max="1" width="2.625" customWidth="1"/>
    <col min="2" max="2" width="4.25" customWidth="1"/>
    <col min="3" max="3" width="25" customWidth="1"/>
    <col min="4" max="4" width="11" customWidth="1"/>
    <col min="5" max="5" width="13" customWidth="1"/>
    <col min="6" max="6" width="19.5" customWidth="1"/>
    <col min="7" max="7" width="10" customWidth="1"/>
    <col min="8" max="8" width="14.5" customWidth="1"/>
    <col min="9" max="12" width="11" customWidth="1"/>
    <col min="13" max="13" width="15" customWidth="1"/>
  </cols>
  <sheetData>
    <row r="2" spans="2:13" ht="18.75" x14ac:dyDescent="0.3">
      <c r="B2" s="13"/>
      <c r="C2" s="90" t="s">
        <v>802</v>
      </c>
      <c r="D2" s="91"/>
      <c r="E2" s="91"/>
      <c r="F2" s="91"/>
      <c r="G2" s="91"/>
      <c r="H2" s="91"/>
      <c r="I2" s="91"/>
      <c r="J2" s="91"/>
      <c r="K2" s="91"/>
      <c r="L2" s="91"/>
      <c r="M2" s="4"/>
    </row>
    <row r="3" spans="2:13" x14ac:dyDescent="0.25">
      <c r="B3" s="4"/>
      <c r="C3" s="4"/>
      <c r="D3" s="4"/>
      <c r="E3" s="4"/>
      <c r="F3" s="4"/>
      <c r="G3" s="4"/>
      <c r="H3" s="4"/>
      <c r="I3" s="4"/>
      <c r="J3" s="4"/>
      <c r="K3" s="4"/>
      <c r="L3" s="4"/>
      <c r="M3" s="4"/>
    </row>
    <row r="4" spans="2:13" x14ac:dyDescent="0.25">
      <c r="B4" s="78" t="s">
        <v>425</v>
      </c>
      <c r="C4" s="78" t="s">
        <v>739</v>
      </c>
      <c r="D4" s="78" t="s">
        <v>463</v>
      </c>
      <c r="E4" s="78" t="s">
        <v>803</v>
      </c>
      <c r="F4" s="78"/>
      <c r="G4" s="78" t="s">
        <v>804</v>
      </c>
      <c r="H4" s="78"/>
      <c r="I4" s="78"/>
      <c r="J4" s="78"/>
      <c r="K4" s="78" t="s">
        <v>664</v>
      </c>
      <c r="L4" s="78"/>
      <c r="M4" s="78"/>
    </row>
    <row r="5" spans="2:13" x14ac:dyDescent="0.25">
      <c r="B5" s="78"/>
      <c r="C5" s="78"/>
      <c r="D5" s="78"/>
      <c r="E5" s="78" t="s">
        <v>805</v>
      </c>
      <c r="F5" s="78" t="s">
        <v>806</v>
      </c>
      <c r="G5" s="9" t="s">
        <v>807</v>
      </c>
      <c r="H5" s="78" t="s">
        <v>808</v>
      </c>
      <c r="I5" s="78" t="s">
        <v>809</v>
      </c>
      <c r="J5" s="78" t="s">
        <v>810</v>
      </c>
      <c r="K5" s="78" t="s">
        <v>804</v>
      </c>
      <c r="L5" s="78" t="s">
        <v>811</v>
      </c>
      <c r="M5" s="78" t="s">
        <v>812</v>
      </c>
    </row>
    <row r="6" spans="2:13" ht="31.5" x14ac:dyDescent="0.25">
      <c r="B6" s="78"/>
      <c r="C6" s="78"/>
      <c r="D6" s="78"/>
      <c r="E6" s="78"/>
      <c r="F6" s="78"/>
      <c r="G6" s="9" t="s">
        <v>813</v>
      </c>
      <c r="H6" s="78"/>
      <c r="I6" s="78"/>
      <c r="J6" s="78"/>
      <c r="K6" s="78"/>
      <c r="L6" s="78"/>
      <c r="M6" s="78"/>
    </row>
    <row r="7" spans="2:13" x14ac:dyDescent="0.25">
      <c r="B7" s="25"/>
      <c r="C7" s="25" t="s">
        <v>474</v>
      </c>
      <c r="D7" s="40">
        <f t="shared" ref="D7:J7" si="0">SUM(D8:D29)</f>
        <v>2599</v>
      </c>
      <c r="E7" s="40">
        <f t="shared" si="0"/>
        <v>2562</v>
      </c>
      <c r="F7" s="40">
        <f t="shared" si="0"/>
        <v>0</v>
      </c>
      <c r="G7" s="40">
        <f t="shared" si="0"/>
        <v>0</v>
      </c>
      <c r="H7" s="40">
        <f t="shared" si="0"/>
        <v>2562</v>
      </c>
      <c r="I7" s="40">
        <f t="shared" si="0"/>
        <v>0</v>
      </c>
      <c r="J7" s="40">
        <f t="shared" si="0"/>
        <v>18</v>
      </c>
      <c r="K7" s="19">
        <f t="shared" ref="K7:K29" si="1">IF(D7&gt;0,((G7+H7+I7+J7)/D7)*100,"(-)")</f>
        <v>99.268949595997995</v>
      </c>
      <c r="L7" s="19">
        <f t="shared" ref="L7:L29" si="2">IF(D7&gt;0,((D7-E7)/D7)*100,"(-)")</f>
        <v>1.4236244709504</v>
      </c>
      <c r="M7" s="19">
        <f t="shared" ref="M7:M29" si="3">IF(D7&gt;0, (F7/D7)*100,"(-)")</f>
        <v>0</v>
      </c>
    </row>
    <row r="8" spans="2:13" x14ac:dyDescent="0.25">
      <c r="B8" s="10">
        <v>1</v>
      </c>
      <c r="C8" s="42" t="s">
        <v>475</v>
      </c>
      <c r="D8" s="38">
        <f>'A5'!D8</f>
        <v>165</v>
      </c>
      <c r="E8" s="17">
        <v>177</v>
      </c>
      <c r="F8" s="17">
        <v>0</v>
      </c>
      <c r="G8" s="17">
        <v>0</v>
      </c>
      <c r="H8" s="17">
        <v>177</v>
      </c>
      <c r="I8" s="17">
        <v>0</v>
      </c>
      <c r="J8" s="17">
        <v>1</v>
      </c>
      <c r="K8" s="20">
        <f t="shared" si="1"/>
        <v>107.87878787879001</v>
      </c>
      <c r="L8" s="20">
        <f t="shared" si="2"/>
        <v>-7.2727272727273</v>
      </c>
      <c r="M8" s="20">
        <f t="shared" si="3"/>
        <v>0</v>
      </c>
    </row>
    <row r="9" spans="2:13" x14ac:dyDescent="0.25">
      <c r="B9" s="10">
        <v>2</v>
      </c>
      <c r="C9" s="42" t="s">
        <v>476</v>
      </c>
      <c r="D9" s="38">
        <f>'A5'!D9</f>
        <v>81</v>
      </c>
      <c r="E9" s="17">
        <v>69</v>
      </c>
      <c r="F9" s="17">
        <v>0</v>
      </c>
      <c r="G9" s="17">
        <v>0</v>
      </c>
      <c r="H9" s="17">
        <v>69</v>
      </c>
      <c r="I9" s="17">
        <v>0</v>
      </c>
      <c r="J9" s="17">
        <v>1</v>
      </c>
      <c r="K9" s="20">
        <f t="shared" si="1"/>
        <v>86.419753086420002</v>
      </c>
      <c r="L9" s="20">
        <f t="shared" si="2"/>
        <v>14.814814814815</v>
      </c>
      <c r="M9" s="20">
        <f t="shared" si="3"/>
        <v>0</v>
      </c>
    </row>
    <row r="10" spans="2:13" x14ac:dyDescent="0.25">
      <c r="B10" s="10">
        <v>3</v>
      </c>
      <c r="C10" s="42" t="s">
        <v>477</v>
      </c>
      <c r="D10" s="38">
        <f>'A5'!D10</f>
        <v>114</v>
      </c>
      <c r="E10" s="17">
        <v>93</v>
      </c>
      <c r="F10" s="17">
        <v>0</v>
      </c>
      <c r="G10" s="17">
        <v>0</v>
      </c>
      <c r="H10" s="17">
        <v>93</v>
      </c>
      <c r="I10" s="17">
        <v>0</v>
      </c>
      <c r="J10" s="17">
        <v>0</v>
      </c>
      <c r="K10" s="20">
        <f t="shared" si="1"/>
        <v>81.578947368420998</v>
      </c>
      <c r="L10" s="20">
        <f t="shared" si="2"/>
        <v>18.421052631578998</v>
      </c>
      <c r="M10" s="20">
        <f t="shared" si="3"/>
        <v>0</v>
      </c>
    </row>
    <row r="11" spans="2:13" x14ac:dyDescent="0.25">
      <c r="B11" s="10">
        <v>4</v>
      </c>
      <c r="C11" s="42" t="s">
        <v>478</v>
      </c>
      <c r="D11" s="38">
        <f>'A5'!D11</f>
        <v>88</v>
      </c>
      <c r="E11" s="17">
        <v>85</v>
      </c>
      <c r="F11" s="17">
        <v>0</v>
      </c>
      <c r="G11" s="17">
        <v>0</v>
      </c>
      <c r="H11" s="17">
        <v>85</v>
      </c>
      <c r="I11" s="17">
        <v>0</v>
      </c>
      <c r="J11" s="17">
        <v>3</v>
      </c>
      <c r="K11" s="20">
        <f t="shared" si="1"/>
        <v>100</v>
      </c>
      <c r="L11" s="20">
        <f t="shared" si="2"/>
        <v>3.4090909090908998</v>
      </c>
      <c r="M11" s="20">
        <f t="shared" si="3"/>
        <v>0</v>
      </c>
    </row>
    <row r="12" spans="2:13" x14ac:dyDescent="0.25">
      <c r="B12" s="10">
        <v>5</v>
      </c>
      <c r="C12" s="42" t="s">
        <v>479</v>
      </c>
      <c r="D12" s="38">
        <f>'A5'!D12</f>
        <v>109</v>
      </c>
      <c r="E12" s="17">
        <v>108</v>
      </c>
      <c r="F12" s="17">
        <v>0</v>
      </c>
      <c r="G12" s="17">
        <v>0</v>
      </c>
      <c r="H12" s="17">
        <v>108</v>
      </c>
      <c r="I12" s="17">
        <v>0</v>
      </c>
      <c r="J12" s="17">
        <v>1</v>
      </c>
      <c r="K12" s="20">
        <f t="shared" si="1"/>
        <v>100</v>
      </c>
      <c r="L12" s="20">
        <f t="shared" si="2"/>
        <v>0.91743119266054995</v>
      </c>
      <c r="M12" s="20">
        <f t="shared" si="3"/>
        <v>0</v>
      </c>
    </row>
    <row r="13" spans="2:13" x14ac:dyDescent="0.25">
      <c r="B13" s="10">
        <v>6</v>
      </c>
      <c r="C13" s="42" t="s">
        <v>480</v>
      </c>
      <c r="D13" s="38">
        <f>'A5'!D13</f>
        <v>102</v>
      </c>
      <c r="E13" s="17">
        <v>99</v>
      </c>
      <c r="F13" s="17">
        <v>0</v>
      </c>
      <c r="G13" s="17">
        <v>0</v>
      </c>
      <c r="H13" s="17">
        <v>99</v>
      </c>
      <c r="I13" s="17">
        <v>0</v>
      </c>
      <c r="J13" s="17">
        <v>3</v>
      </c>
      <c r="K13" s="20">
        <f t="shared" si="1"/>
        <v>100</v>
      </c>
      <c r="L13" s="20">
        <f t="shared" si="2"/>
        <v>2.9411764705882</v>
      </c>
      <c r="M13" s="20">
        <f t="shared" si="3"/>
        <v>0</v>
      </c>
    </row>
    <row r="14" spans="2:13" x14ac:dyDescent="0.25">
      <c r="B14" s="10">
        <v>7</v>
      </c>
      <c r="C14" s="42" t="s">
        <v>481</v>
      </c>
      <c r="D14" s="38">
        <f>'A5'!D14</f>
        <v>97</v>
      </c>
      <c r="E14" s="17">
        <v>97</v>
      </c>
      <c r="F14" s="17">
        <v>0</v>
      </c>
      <c r="G14" s="17">
        <v>0</v>
      </c>
      <c r="H14" s="17">
        <v>97</v>
      </c>
      <c r="I14" s="17">
        <v>0</v>
      </c>
      <c r="J14" s="17">
        <v>0</v>
      </c>
      <c r="K14" s="20">
        <f t="shared" si="1"/>
        <v>100</v>
      </c>
      <c r="L14" s="20">
        <f t="shared" si="2"/>
        <v>0</v>
      </c>
      <c r="M14" s="20">
        <f t="shared" si="3"/>
        <v>0</v>
      </c>
    </row>
    <row r="15" spans="2:13" x14ac:dyDescent="0.25">
      <c r="B15" s="10">
        <v>8</v>
      </c>
      <c r="C15" s="42" t="s">
        <v>482</v>
      </c>
      <c r="D15" s="38">
        <f>'A5'!D15</f>
        <v>102</v>
      </c>
      <c r="E15" s="17">
        <v>101</v>
      </c>
      <c r="F15" s="17">
        <v>0</v>
      </c>
      <c r="G15" s="17">
        <v>0</v>
      </c>
      <c r="H15" s="17">
        <v>101</v>
      </c>
      <c r="I15" s="17">
        <v>0</v>
      </c>
      <c r="J15" s="17">
        <v>1</v>
      </c>
      <c r="K15" s="20">
        <f t="shared" si="1"/>
        <v>100</v>
      </c>
      <c r="L15" s="20">
        <f t="shared" si="2"/>
        <v>0.98039215686275005</v>
      </c>
      <c r="M15" s="20">
        <f t="shared" si="3"/>
        <v>0</v>
      </c>
    </row>
    <row r="16" spans="2:13" x14ac:dyDescent="0.25">
      <c r="B16" s="10">
        <v>9</v>
      </c>
      <c r="C16" s="42" t="s">
        <v>483</v>
      </c>
      <c r="D16" s="38">
        <f>'A5'!D16</f>
        <v>149</v>
      </c>
      <c r="E16" s="17">
        <v>149</v>
      </c>
      <c r="F16" s="17">
        <v>0</v>
      </c>
      <c r="G16" s="17">
        <v>0</v>
      </c>
      <c r="H16" s="17">
        <v>149</v>
      </c>
      <c r="I16" s="17">
        <v>0</v>
      </c>
      <c r="J16" s="17">
        <v>0</v>
      </c>
      <c r="K16" s="20">
        <f t="shared" si="1"/>
        <v>100</v>
      </c>
      <c r="L16" s="20">
        <f t="shared" si="2"/>
        <v>0</v>
      </c>
      <c r="M16" s="20">
        <f t="shared" si="3"/>
        <v>0</v>
      </c>
    </row>
    <row r="17" spans="1:13" x14ac:dyDescent="0.25">
      <c r="B17" s="10">
        <v>10</v>
      </c>
      <c r="C17" s="42" t="s">
        <v>484</v>
      </c>
      <c r="D17" s="38">
        <f>'A5'!D17</f>
        <v>112</v>
      </c>
      <c r="E17" s="17">
        <v>112</v>
      </c>
      <c r="F17" s="17">
        <v>0</v>
      </c>
      <c r="G17" s="17">
        <v>0</v>
      </c>
      <c r="H17" s="17">
        <v>112</v>
      </c>
      <c r="I17" s="17">
        <v>0</v>
      </c>
      <c r="J17" s="17">
        <v>0</v>
      </c>
      <c r="K17" s="20">
        <f t="shared" si="1"/>
        <v>100</v>
      </c>
      <c r="L17" s="20">
        <f t="shared" si="2"/>
        <v>0</v>
      </c>
      <c r="M17" s="20">
        <f t="shared" si="3"/>
        <v>0</v>
      </c>
    </row>
    <row r="18" spans="1:13" x14ac:dyDescent="0.25">
      <c r="B18" s="10">
        <v>11</v>
      </c>
      <c r="C18" s="42" t="s">
        <v>485</v>
      </c>
      <c r="D18" s="38">
        <f>'A5'!D18</f>
        <v>172</v>
      </c>
      <c r="E18" s="17">
        <v>171</v>
      </c>
      <c r="F18" s="17">
        <v>0</v>
      </c>
      <c r="G18" s="17">
        <v>0</v>
      </c>
      <c r="H18" s="17">
        <v>171</v>
      </c>
      <c r="I18" s="17">
        <v>0</v>
      </c>
      <c r="J18" s="17">
        <v>1</v>
      </c>
      <c r="K18" s="20">
        <f t="shared" si="1"/>
        <v>100</v>
      </c>
      <c r="L18" s="20">
        <f t="shared" si="2"/>
        <v>0.58139534883721</v>
      </c>
      <c r="M18" s="20">
        <f t="shared" si="3"/>
        <v>0</v>
      </c>
    </row>
    <row r="19" spans="1:13" x14ac:dyDescent="0.25">
      <c r="B19" s="10">
        <v>12</v>
      </c>
      <c r="C19" s="42" t="s">
        <v>486</v>
      </c>
      <c r="D19" s="38">
        <f>'A5'!D19</f>
        <v>161</v>
      </c>
      <c r="E19" s="17">
        <v>161</v>
      </c>
      <c r="F19" s="17">
        <v>0</v>
      </c>
      <c r="G19" s="17">
        <v>0</v>
      </c>
      <c r="H19" s="17">
        <v>161</v>
      </c>
      <c r="I19" s="17">
        <v>0</v>
      </c>
      <c r="J19" s="17">
        <v>0</v>
      </c>
      <c r="K19" s="20">
        <f t="shared" si="1"/>
        <v>100</v>
      </c>
      <c r="L19" s="20">
        <f t="shared" si="2"/>
        <v>0</v>
      </c>
      <c r="M19" s="20">
        <f t="shared" si="3"/>
        <v>0</v>
      </c>
    </row>
    <row r="20" spans="1:13" x14ac:dyDescent="0.25">
      <c r="B20" s="10">
        <v>13</v>
      </c>
      <c r="C20" s="42" t="s">
        <v>487</v>
      </c>
      <c r="D20" s="38">
        <f>'A5'!D20</f>
        <v>144</v>
      </c>
      <c r="E20" s="17">
        <v>144</v>
      </c>
      <c r="F20" s="17">
        <v>0</v>
      </c>
      <c r="G20" s="17">
        <v>0</v>
      </c>
      <c r="H20" s="17">
        <v>144</v>
      </c>
      <c r="I20" s="17">
        <v>0</v>
      </c>
      <c r="J20" s="17">
        <v>0</v>
      </c>
      <c r="K20" s="20">
        <f t="shared" si="1"/>
        <v>100</v>
      </c>
      <c r="L20" s="20">
        <f t="shared" si="2"/>
        <v>0</v>
      </c>
      <c r="M20" s="20">
        <f t="shared" si="3"/>
        <v>0</v>
      </c>
    </row>
    <row r="21" spans="1:13" x14ac:dyDescent="0.25">
      <c r="B21" s="10">
        <v>14</v>
      </c>
      <c r="C21" s="42" t="s">
        <v>488</v>
      </c>
      <c r="D21" s="38">
        <f>'A5'!D21</f>
        <v>96</v>
      </c>
      <c r="E21" s="17">
        <v>95</v>
      </c>
      <c r="F21" s="17">
        <v>0</v>
      </c>
      <c r="G21" s="17">
        <v>0</v>
      </c>
      <c r="H21" s="17">
        <v>95</v>
      </c>
      <c r="I21" s="17">
        <v>0</v>
      </c>
      <c r="J21" s="17">
        <v>1</v>
      </c>
      <c r="K21" s="20">
        <f t="shared" si="1"/>
        <v>100</v>
      </c>
      <c r="L21" s="20">
        <f t="shared" si="2"/>
        <v>1.0416666666667</v>
      </c>
      <c r="M21" s="20">
        <f t="shared" si="3"/>
        <v>0</v>
      </c>
    </row>
    <row r="22" spans="1:13" x14ac:dyDescent="0.25">
      <c r="B22" s="10">
        <v>15</v>
      </c>
      <c r="C22" s="42" t="s">
        <v>489</v>
      </c>
      <c r="D22" s="38">
        <f>'A5'!D22</f>
        <v>112</v>
      </c>
      <c r="E22" s="17">
        <v>112</v>
      </c>
      <c r="F22" s="17">
        <v>0</v>
      </c>
      <c r="G22" s="17">
        <v>0</v>
      </c>
      <c r="H22" s="17">
        <v>112</v>
      </c>
      <c r="I22" s="17">
        <v>0</v>
      </c>
      <c r="J22" s="17">
        <v>0</v>
      </c>
      <c r="K22" s="20">
        <f t="shared" si="1"/>
        <v>100</v>
      </c>
      <c r="L22" s="20">
        <f t="shared" si="2"/>
        <v>0</v>
      </c>
      <c r="M22" s="20">
        <f t="shared" si="3"/>
        <v>0</v>
      </c>
    </row>
    <row r="23" spans="1:13" x14ac:dyDescent="0.25">
      <c r="B23" s="10">
        <v>16</v>
      </c>
      <c r="C23" s="42" t="s">
        <v>490</v>
      </c>
      <c r="D23" s="38">
        <f>'A5'!D23</f>
        <v>171</v>
      </c>
      <c r="E23" s="17">
        <v>167</v>
      </c>
      <c r="F23" s="17">
        <v>0</v>
      </c>
      <c r="G23" s="17">
        <v>0</v>
      </c>
      <c r="H23" s="17">
        <v>167</v>
      </c>
      <c r="I23" s="17">
        <v>0</v>
      </c>
      <c r="J23" s="17">
        <v>4</v>
      </c>
      <c r="K23" s="20">
        <f t="shared" si="1"/>
        <v>100</v>
      </c>
      <c r="L23" s="20">
        <f t="shared" si="2"/>
        <v>2.3391812865496999</v>
      </c>
      <c r="M23" s="20">
        <f t="shared" si="3"/>
        <v>0</v>
      </c>
    </row>
    <row r="24" spans="1:13" x14ac:dyDescent="0.25">
      <c r="B24" s="10">
        <v>17</v>
      </c>
      <c r="C24" s="42" t="s">
        <v>491</v>
      </c>
      <c r="D24" s="38">
        <f>'A5'!D24</f>
        <v>110</v>
      </c>
      <c r="E24" s="17">
        <v>110</v>
      </c>
      <c r="F24" s="17">
        <v>0</v>
      </c>
      <c r="G24" s="17">
        <v>0</v>
      </c>
      <c r="H24" s="17">
        <v>110</v>
      </c>
      <c r="I24" s="17">
        <v>0</v>
      </c>
      <c r="J24" s="17">
        <v>0</v>
      </c>
      <c r="K24" s="20">
        <f t="shared" si="1"/>
        <v>100</v>
      </c>
      <c r="L24" s="20">
        <f t="shared" si="2"/>
        <v>0</v>
      </c>
      <c r="M24" s="20">
        <f t="shared" si="3"/>
        <v>0</v>
      </c>
    </row>
    <row r="25" spans="1:13" x14ac:dyDescent="0.25">
      <c r="B25" s="10">
        <v>18</v>
      </c>
      <c r="C25" s="42" t="s">
        <v>492</v>
      </c>
      <c r="D25" s="38">
        <f>'A5'!D25</f>
        <v>127</v>
      </c>
      <c r="E25" s="17">
        <v>127</v>
      </c>
      <c r="F25" s="17">
        <v>0</v>
      </c>
      <c r="G25" s="17">
        <v>0</v>
      </c>
      <c r="H25" s="17">
        <v>127</v>
      </c>
      <c r="I25" s="17">
        <v>0</v>
      </c>
      <c r="J25" s="17">
        <v>0</v>
      </c>
      <c r="K25" s="20">
        <f t="shared" si="1"/>
        <v>100</v>
      </c>
      <c r="L25" s="20">
        <f t="shared" si="2"/>
        <v>0</v>
      </c>
      <c r="M25" s="20">
        <f t="shared" si="3"/>
        <v>0</v>
      </c>
    </row>
    <row r="26" spans="1:13" x14ac:dyDescent="0.25">
      <c r="B26" s="10">
        <v>19</v>
      </c>
      <c r="C26" s="42" t="s">
        <v>493</v>
      </c>
      <c r="D26" s="38">
        <f>'A5'!D26</f>
        <v>121</v>
      </c>
      <c r="E26" s="17">
        <v>121</v>
      </c>
      <c r="F26" s="17">
        <v>0</v>
      </c>
      <c r="G26" s="17">
        <v>0</v>
      </c>
      <c r="H26" s="17">
        <v>121</v>
      </c>
      <c r="I26" s="17">
        <v>0</v>
      </c>
      <c r="J26" s="17">
        <v>0</v>
      </c>
      <c r="K26" s="20">
        <f t="shared" si="1"/>
        <v>100</v>
      </c>
      <c r="L26" s="20">
        <f t="shared" si="2"/>
        <v>0</v>
      </c>
      <c r="M26" s="20">
        <f t="shared" si="3"/>
        <v>0</v>
      </c>
    </row>
    <row r="27" spans="1:13" x14ac:dyDescent="0.25">
      <c r="B27" s="10">
        <v>20</v>
      </c>
      <c r="C27" s="42" t="s">
        <v>494</v>
      </c>
      <c r="D27" s="38">
        <f>'A5'!D27</f>
        <v>72</v>
      </c>
      <c r="E27" s="17">
        <v>71</v>
      </c>
      <c r="F27" s="17">
        <v>0</v>
      </c>
      <c r="G27" s="17">
        <v>0</v>
      </c>
      <c r="H27" s="17">
        <v>71</v>
      </c>
      <c r="I27" s="17">
        <v>0</v>
      </c>
      <c r="J27" s="17">
        <v>1</v>
      </c>
      <c r="K27" s="20">
        <f t="shared" si="1"/>
        <v>100</v>
      </c>
      <c r="L27" s="20">
        <f t="shared" si="2"/>
        <v>1.3888888888888999</v>
      </c>
      <c r="M27" s="20">
        <f t="shared" si="3"/>
        <v>0</v>
      </c>
    </row>
    <row r="28" spans="1:13" x14ac:dyDescent="0.25">
      <c r="B28" s="10">
        <v>21</v>
      </c>
      <c r="C28" s="42" t="s">
        <v>495</v>
      </c>
      <c r="D28" s="38">
        <f>'A5'!D28</f>
        <v>122</v>
      </c>
      <c r="E28" s="17">
        <v>122</v>
      </c>
      <c r="F28" s="17">
        <v>0</v>
      </c>
      <c r="G28" s="17">
        <v>0</v>
      </c>
      <c r="H28" s="17">
        <v>122</v>
      </c>
      <c r="I28" s="17">
        <v>0</v>
      </c>
      <c r="J28" s="17">
        <v>0</v>
      </c>
      <c r="K28" s="20">
        <f t="shared" si="1"/>
        <v>100</v>
      </c>
      <c r="L28" s="20">
        <f t="shared" si="2"/>
        <v>0</v>
      </c>
      <c r="M28" s="20">
        <f t="shared" si="3"/>
        <v>0</v>
      </c>
    </row>
    <row r="29" spans="1:13" x14ac:dyDescent="0.25">
      <c r="B29" s="10">
        <v>22</v>
      </c>
      <c r="C29" s="42" t="s">
        <v>496</v>
      </c>
      <c r="D29" s="38">
        <f>'A5'!D29</f>
        <v>72</v>
      </c>
      <c r="E29" s="17">
        <v>71</v>
      </c>
      <c r="F29" s="17">
        <v>0</v>
      </c>
      <c r="G29" s="17">
        <v>0</v>
      </c>
      <c r="H29" s="17">
        <v>71</v>
      </c>
      <c r="I29" s="17">
        <v>0</v>
      </c>
      <c r="J29" s="17">
        <v>1</v>
      </c>
      <c r="K29" s="20">
        <f t="shared" si="1"/>
        <v>100</v>
      </c>
      <c r="L29" s="20">
        <f t="shared" si="2"/>
        <v>1.3888888888888999</v>
      </c>
      <c r="M29" s="20">
        <f t="shared" si="3"/>
        <v>0</v>
      </c>
    </row>
    <row r="30" spans="1:13" x14ac:dyDescent="0.25">
      <c r="A30" s="5" t="s">
        <v>420</v>
      </c>
    </row>
    <row r="31" spans="1:13" x14ac:dyDescent="0.25">
      <c r="B31" s="98" t="s">
        <v>546</v>
      </c>
      <c r="C31" s="99"/>
      <c r="D31" s="99"/>
      <c r="E31" s="99"/>
      <c r="F31" s="99"/>
      <c r="G31" s="99"/>
      <c r="H31" s="76"/>
      <c r="I31" s="76"/>
      <c r="J31" s="76"/>
      <c r="K31" s="76"/>
      <c r="L31" s="76"/>
    </row>
    <row r="32" spans="1:13" ht="81.95" customHeight="1" x14ac:dyDescent="0.25">
      <c r="B32" s="77" t="s">
        <v>814</v>
      </c>
      <c r="C32" s="77"/>
      <c r="D32" s="77"/>
      <c r="E32" s="77"/>
      <c r="F32" s="77"/>
      <c r="G32" s="77"/>
      <c r="H32" s="112"/>
      <c r="I32" s="112"/>
      <c r="J32" s="112"/>
      <c r="K32" s="112"/>
      <c r="L32" s="112"/>
      <c r="M32" s="112"/>
    </row>
  </sheetData>
  <sheetProtection formatCells="0" formatColumns="0" formatRows="0" insertColumns="0" insertRows="0" insertHyperlinks="0" deleteColumns="0" deleteRows="0" sort="0" autoFilter="0" pivotTables="0"/>
  <mergeCells count="17">
    <mergeCell ref="B31:L31"/>
    <mergeCell ref="B32:M32"/>
    <mergeCell ref="C2:L2"/>
    <mergeCell ref="B4:B6"/>
    <mergeCell ref="C4:C6"/>
    <mergeCell ref="D4:D6"/>
    <mergeCell ref="E4:F4"/>
    <mergeCell ref="G4:J4"/>
    <mergeCell ref="K4:M4"/>
    <mergeCell ref="E5:E6"/>
    <mergeCell ref="F5:F6"/>
    <mergeCell ref="H5:H6"/>
    <mergeCell ref="I5:I6"/>
    <mergeCell ref="J5:J6"/>
    <mergeCell ref="K5:K6"/>
    <mergeCell ref="L5:L6"/>
    <mergeCell ref="M5:M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L32"/>
  <sheetViews>
    <sheetView showGridLines="0" workbookViewId="0">
      <pane ySplit="7" topLeftCell="A8" activePane="bottomLeft" state="frozen"/>
      <selection pane="bottomLeft"/>
    </sheetView>
  </sheetViews>
  <sheetFormatPr defaultRowHeight="15.75" x14ac:dyDescent="0.25"/>
  <cols>
    <col min="1" max="1" width="2.625" customWidth="1"/>
    <col min="2" max="2" width="4.25" customWidth="1"/>
    <col min="3" max="3" width="25" customWidth="1"/>
    <col min="4" max="4" width="10" customWidth="1"/>
    <col min="5" max="5" width="14" customWidth="1"/>
    <col min="6" max="7" width="11" customWidth="1"/>
    <col min="8" max="8" width="28" customWidth="1"/>
    <col min="9" max="9" width="23" customWidth="1"/>
    <col min="10" max="10" width="30" customWidth="1"/>
  </cols>
  <sheetData>
    <row r="2" spans="2:12" ht="18.75" x14ac:dyDescent="0.3">
      <c r="B2" s="13"/>
      <c r="C2" s="90" t="s">
        <v>815</v>
      </c>
      <c r="D2" s="91"/>
      <c r="E2" s="91"/>
      <c r="F2" s="91"/>
      <c r="G2" s="91"/>
      <c r="H2" s="91"/>
      <c r="I2" s="91"/>
      <c r="J2" s="91"/>
      <c r="K2" s="76"/>
      <c r="L2" s="76"/>
    </row>
    <row r="3" spans="2:12" x14ac:dyDescent="0.25">
      <c r="B3" s="4"/>
      <c r="C3" s="4"/>
      <c r="D3" s="4"/>
      <c r="E3" s="4"/>
      <c r="F3" s="4"/>
      <c r="G3" s="4"/>
      <c r="H3" s="4"/>
      <c r="I3" s="4"/>
      <c r="J3" s="4"/>
    </row>
    <row r="4" spans="2:12" x14ac:dyDescent="0.25">
      <c r="B4" s="78" t="s">
        <v>425</v>
      </c>
      <c r="C4" s="78" t="s">
        <v>739</v>
      </c>
      <c r="D4" s="78" t="s">
        <v>463</v>
      </c>
      <c r="E4" s="78" t="s">
        <v>816</v>
      </c>
      <c r="F4" s="78"/>
      <c r="G4" s="78"/>
      <c r="H4" s="9" t="s">
        <v>817</v>
      </c>
      <c r="I4" s="78" t="s">
        <v>664</v>
      </c>
      <c r="J4" s="78"/>
    </row>
    <row r="5" spans="2:12" x14ac:dyDescent="0.25">
      <c r="B5" s="78"/>
      <c r="C5" s="78"/>
      <c r="D5" s="78"/>
      <c r="E5" s="9" t="s">
        <v>818</v>
      </c>
      <c r="F5" s="78" t="s">
        <v>702</v>
      </c>
      <c r="G5" s="78" t="s">
        <v>819</v>
      </c>
      <c r="H5" s="78" t="s">
        <v>820</v>
      </c>
      <c r="I5" s="78" t="s">
        <v>821</v>
      </c>
      <c r="J5" s="78" t="s">
        <v>822</v>
      </c>
    </row>
    <row r="6" spans="2:12" ht="31.5" x14ac:dyDescent="0.25">
      <c r="B6" s="78"/>
      <c r="C6" s="78"/>
      <c r="D6" s="78"/>
      <c r="E6" s="9" t="s">
        <v>823</v>
      </c>
      <c r="F6" s="78"/>
      <c r="G6" s="78"/>
      <c r="H6" s="78"/>
      <c r="I6" s="78"/>
      <c r="J6" s="78"/>
    </row>
    <row r="7" spans="2:12" x14ac:dyDescent="0.25">
      <c r="B7" s="25"/>
      <c r="C7" s="25" t="s">
        <v>474</v>
      </c>
      <c r="D7" s="40">
        <f>SUM(D8:D29)</f>
        <v>2599</v>
      </c>
      <c r="E7" s="40">
        <f>SUM(E8:E29)</f>
        <v>2580</v>
      </c>
      <c r="F7" s="40">
        <f>SUM(F8:F29)</f>
        <v>0</v>
      </c>
      <c r="G7" s="40">
        <f>SUM(G8:G29)</f>
        <v>0</v>
      </c>
      <c r="H7" s="40">
        <f>SUM(H8:H29)</f>
        <v>0</v>
      </c>
      <c r="I7" s="19">
        <f t="shared" ref="I7:I29" si="0">IF(D7&gt;0,((F7+G7)/D7)*100,"(-)")</f>
        <v>0</v>
      </c>
      <c r="J7" s="19">
        <f t="shared" ref="J7:J29" si="1">IF(D7&gt;0,(H7/D7)*100,"(-)")</f>
        <v>0</v>
      </c>
    </row>
    <row r="8" spans="2:12" x14ac:dyDescent="0.25">
      <c r="B8" s="10">
        <v>1</v>
      </c>
      <c r="C8" s="42" t="s">
        <v>475</v>
      </c>
      <c r="D8" s="38">
        <f>'A5'!D8</f>
        <v>165</v>
      </c>
      <c r="E8" s="17">
        <v>178</v>
      </c>
      <c r="F8" s="17">
        <v>0</v>
      </c>
      <c r="G8" s="17">
        <v>0</v>
      </c>
      <c r="H8" s="17">
        <v>0</v>
      </c>
      <c r="I8" s="20">
        <f t="shared" si="0"/>
        <v>0</v>
      </c>
      <c r="J8" s="20">
        <f t="shared" si="1"/>
        <v>0</v>
      </c>
    </row>
    <row r="9" spans="2:12" x14ac:dyDescent="0.25">
      <c r="B9" s="10">
        <v>2</v>
      </c>
      <c r="C9" s="42" t="s">
        <v>476</v>
      </c>
      <c r="D9" s="38">
        <f>'A5'!D9</f>
        <v>81</v>
      </c>
      <c r="E9" s="17">
        <v>70</v>
      </c>
      <c r="F9" s="17">
        <v>0</v>
      </c>
      <c r="G9" s="17">
        <v>0</v>
      </c>
      <c r="H9" s="17">
        <v>0</v>
      </c>
      <c r="I9" s="20">
        <f t="shared" si="0"/>
        <v>0</v>
      </c>
      <c r="J9" s="20">
        <f t="shared" si="1"/>
        <v>0</v>
      </c>
    </row>
    <row r="10" spans="2:12" x14ac:dyDescent="0.25">
      <c r="B10" s="10">
        <v>3</v>
      </c>
      <c r="C10" s="42" t="s">
        <v>477</v>
      </c>
      <c r="D10" s="38">
        <f>'A5'!D10</f>
        <v>114</v>
      </c>
      <c r="E10" s="17">
        <v>93</v>
      </c>
      <c r="F10" s="17">
        <v>0</v>
      </c>
      <c r="G10" s="17">
        <v>0</v>
      </c>
      <c r="H10" s="17">
        <v>0</v>
      </c>
      <c r="I10" s="20">
        <f t="shared" si="0"/>
        <v>0</v>
      </c>
      <c r="J10" s="20">
        <f t="shared" si="1"/>
        <v>0</v>
      </c>
    </row>
    <row r="11" spans="2:12" x14ac:dyDescent="0.25">
      <c r="B11" s="10">
        <v>4</v>
      </c>
      <c r="C11" s="42" t="s">
        <v>478</v>
      </c>
      <c r="D11" s="38">
        <f>'A5'!D11</f>
        <v>88</v>
      </c>
      <c r="E11" s="17">
        <v>88</v>
      </c>
      <c r="F11" s="17">
        <v>0</v>
      </c>
      <c r="G11" s="17">
        <v>0</v>
      </c>
      <c r="H11" s="17">
        <v>0</v>
      </c>
      <c r="I11" s="20">
        <f t="shared" si="0"/>
        <v>0</v>
      </c>
      <c r="J11" s="20">
        <f t="shared" si="1"/>
        <v>0</v>
      </c>
    </row>
    <row r="12" spans="2:12" x14ac:dyDescent="0.25">
      <c r="B12" s="10">
        <v>5</v>
      </c>
      <c r="C12" s="42" t="s">
        <v>479</v>
      </c>
      <c r="D12" s="38">
        <f>'A5'!D12</f>
        <v>109</v>
      </c>
      <c r="E12" s="17">
        <v>109</v>
      </c>
      <c r="F12" s="17">
        <v>0</v>
      </c>
      <c r="G12" s="17">
        <v>0</v>
      </c>
      <c r="H12" s="17">
        <v>0</v>
      </c>
      <c r="I12" s="20">
        <f t="shared" si="0"/>
        <v>0</v>
      </c>
      <c r="J12" s="20">
        <f t="shared" si="1"/>
        <v>0</v>
      </c>
    </row>
    <row r="13" spans="2:12" x14ac:dyDescent="0.25">
      <c r="B13" s="10">
        <v>6</v>
      </c>
      <c r="C13" s="42" t="s">
        <v>480</v>
      </c>
      <c r="D13" s="38">
        <f>'A5'!D13</f>
        <v>102</v>
      </c>
      <c r="E13" s="17">
        <v>102</v>
      </c>
      <c r="F13" s="17">
        <v>0</v>
      </c>
      <c r="G13" s="17">
        <v>0</v>
      </c>
      <c r="H13" s="17">
        <v>0</v>
      </c>
      <c r="I13" s="20">
        <f t="shared" si="0"/>
        <v>0</v>
      </c>
      <c r="J13" s="20">
        <f t="shared" si="1"/>
        <v>0</v>
      </c>
    </row>
    <row r="14" spans="2:12" x14ac:dyDescent="0.25">
      <c r="B14" s="10">
        <v>7</v>
      </c>
      <c r="C14" s="42" t="s">
        <v>481</v>
      </c>
      <c r="D14" s="38">
        <f>'A5'!D14</f>
        <v>97</v>
      </c>
      <c r="E14" s="17">
        <v>97</v>
      </c>
      <c r="F14" s="17">
        <v>0</v>
      </c>
      <c r="G14" s="17">
        <v>0</v>
      </c>
      <c r="H14" s="17">
        <v>0</v>
      </c>
      <c r="I14" s="20">
        <f t="shared" si="0"/>
        <v>0</v>
      </c>
      <c r="J14" s="20">
        <f t="shared" si="1"/>
        <v>0</v>
      </c>
    </row>
    <row r="15" spans="2:12" x14ac:dyDescent="0.25">
      <c r="B15" s="10">
        <v>8</v>
      </c>
      <c r="C15" s="42" t="s">
        <v>482</v>
      </c>
      <c r="D15" s="38">
        <f>'A5'!D15</f>
        <v>102</v>
      </c>
      <c r="E15" s="17">
        <v>102</v>
      </c>
      <c r="F15" s="17">
        <v>0</v>
      </c>
      <c r="G15" s="17">
        <v>0</v>
      </c>
      <c r="H15" s="17">
        <v>0</v>
      </c>
      <c r="I15" s="20">
        <f t="shared" si="0"/>
        <v>0</v>
      </c>
      <c r="J15" s="20">
        <f t="shared" si="1"/>
        <v>0</v>
      </c>
    </row>
    <row r="16" spans="2:12" x14ac:dyDescent="0.25">
      <c r="B16" s="10">
        <v>9</v>
      </c>
      <c r="C16" s="42" t="s">
        <v>483</v>
      </c>
      <c r="D16" s="38">
        <f>'A5'!D16</f>
        <v>149</v>
      </c>
      <c r="E16" s="17">
        <v>149</v>
      </c>
      <c r="F16" s="17">
        <v>0</v>
      </c>
      <c r="G16" s="17">
        <v>0</v>
      </c>
      <c r="H16" s="17">
        <v>0</v>
      </c>
      <c r="I16" s="20">
        <f t="shared" si="0"/>
        <v>0</v>
      </c>
      <c r="J16" s="20">
        <f t="shared" si="1"/>
        <v>0</v>
      </c>
    </row>
    <row r="17" spans="1:12" x14ac:dyDescent="0.25">
      <c r="B17" s="10">
        <v>10</v>
      </c>
      <c r="C17" s="42" t="s">
        <v>484</v>
      </c>
      <c r="D17" s="38">
        <f>'A5'!D17</f>
        <v>112</v>
      </c>
      <c r="E17" s="17">
        <v>112</v>
      </c>
      <c r="F17" s="17">
        <v>0</v>
      </c>
      <c r="G17" s="17">
        <v>0</v>
      </c>
      <c r="H17" s="17">
        <v>0</v>
      </c>
      <c r="I17" s="20">
        <f t="shared" si="0"/>
        <v>0</v>
      </c>
      <c r="J17" s="20">
        <f t="shared" si="1"/>
        <v>0</v>
      </c>
    </row>
    <row r="18" spans="1:12" x14ac:dyDescent="0.25">
      <c r="B18" s="10">
        <v>11</v>
      </c>
      <c r="C18" s="42" t="s">
        <v>485</v>
      </c>
      <c r="D18" s="38">
        <f>'A5'!D18</f>
        <v>172</v>
      </c>
      <c r="E18" s="17">
        <v>172</v>
      </c>
      <c r="F18" s="17">
        <v>0</v>
      </c>
      <c r="G18" s="17">
        <v>0</v>
      </c>
      <c r="H18" s="17">
        <v>0</v>
      </c>
      <c r="I18" s="20">
        <f t="shared" si="0"/>
        <v>0</v>
      </c>
      <c r="J18" s="20">
        <f t="shared" si="1"/>
        <v>0</v>
      </c>
    </row>
    <row r="19" spans="1:12" x14ac:dyDescent="0.25">
      <c r="B19" s="10">
        <v>12</v>
      </c>
      <c r="C19" s="42" t="s">
        <v>486</v>
      </c>
      <c r="D19" s="38">
        <f>'A5'!D19</f>
        <v>161</v>
      </c>
      <c r="E19" s="17">
        <v>161</v>
      </c>
      <c r="F19" s="17">
        <v>0</v>
      </c>
      <c r="G19" s="17">
        <v>0</v>
      </c>
      <c r="H19" s="17">
        <v>0</v>
      </c>
      <c r="I19" s="20">
        <f t="shared" si="0"/>
        <v>0</v>
      </c>
      <c r="J19" s="20">
        <f t="shared" si="1"/>
        <v>0</v>
      </c>
    </row>
    <row r="20" spans="1:12" x14ac:dyDescent="0.25">
      <c r="B20" s="10">
        <v>13</v>
      </c>
      <c r="C20" s="42" t="s">
        <v>487</v>
      </c>
      <c r="D20" s="38">
        <f>'A5'!D20</f>
        <v>144</v>
      </c>
      <c r="E20" s="17">
        <v>144</v>
      </c>
      <c r="F20" s="17">
        <v>0</v>
      </c>
      <c r="G20" s="17">
        <v>0</v>
      </c>
      <c r="H20" s="17">
        <v>0</v>
      </c>
      <c r="I20" s="20">
        <f t="shared" si="0"/>
        <v>0</v>
      </c>
      <c r="J20" s="20">
        <f t="shared" si="1"/>
        <v>0</v>
      </c>
    </row>
    <row r="21" spans="1:12" x14ac:dyDescent="0.25">
      <c r="B21" s="10">
        <v>14</v>
      </c>
      <c r="C21" s="42" t="s">
        <v>488</v>
      </c>
      <c r="D21" s="38">
        <f>'A5'!D21</f>
        <v>96</v>
      </c>
      <c r="E21" s="17">
        <v>96</v>
      </c>
      <c r="F21" s="17">
        <v>0</v>
      </c>
      <c r="G21" s="17">
        <v>0</v>
      </c>
      <c r="H21" s="17">
        <v>0</v>
      </c>
      <c r="I21" s="20">
        <f t="shared" si="0"/>
        <v>0</v>
      </c>
      <c r="J21" s="20">
        <f t="shared" si="1"/>
        <v>0</v>
      </c>
    </row>
    <row r="22" spans="1:12" x14ac:dyDescent="0.25">
      <c r="B22" s="10">
        <v>15</v>
      </c>
      <c r="C22" s="42" t="s">
        <v>489</v>
      </c>
      <c r="D22" s="38">
        <f>'A5'!D22</f>
        <v>112</v>
      </c>
      <c r="E22" s="17">
        <v>112</v>
      </c>
      <c r="F22" s="17">
        <v>0</v>
      </c>
      <c r="G22" s="17">
        <v>0</v>
      </c>
      <c r="H22" s="17">
        <v>0</v>
      </c>
      <c r="I22" s="20">
        <f t="shared" si="0"/>
        <v>0</v>
      </c>
      <c r="J22" s="20">
        <f t="shared" si="1"/>
        <v>0</v>
      </c>
    </row>
    <row r="23" spans="1:12" x14ac:dyDescent="0.25">
      <c r="B23" s="10">
        <v>16</v>
      </c>
      <c r="C23" s="42" t="s">
        <v>490</v>
      </c>
      <c r="D23" s="38">
        <f>'A5'!D23</f>
        <v>171</v>
      </c>
      <c r="E23" s="17">
        <v>171</v>
      </c>
      <c r="F23" s="17">
        <v>0</v>
      </c>
      <c r="G23" s="17">
        <v>0</v>
      </c>
      <c r="H23" s="17">
        <v>0</v>
      </c>
      <c r="I23" s="20">
        <f t="shared" si="0"/>
        <v>0</v>
      </c>
      <c r="J23" s="20">
        <f t="shared" si="1"/>
        <v>0</v>
      </c>
    </row>
    <row r="24" spans="1:12" x14ac:dyDescent="0.25">
      <c r="B24" s="10">
        <v>17</v>
      </c>
      <c r="C24" s="42" t="s">
        <v>491</v>
      </c>
      <c r="D24" s="38">
        <f>'A5'!D24</f>
        <v>110</v>
      </c>
      <c r="E24" s="17">
        <v>110</v>
      </c>
      <c r="F24" s="17">
        <v>0</v>
      </c>
      <c r="G24" s="17">
        <v>0</v>
      </c>
      <c r="H24" s="17">
        <v>0</v>
      </c>
      <c r="I24" s="20">
        <f t="shared" si="0"/>
        <v>0</v>
      </c>
      <c r="J24" s="20">
        <f t="shared" si="1"/>
        <v>0</v>
      </c>
    </row>
    <row r="25" spans="1:12" x14ac:dyDescent="0.25">
      <c r="B25" s="10">
        <v>18</v>
      </c>
      <c r="C25" s="42" t="s">
        <v>492</v>
      </c>
      <c r="D25" s="38">
        <f>'A5'!D25</f>
        <v>127</v>
      </c>
      <c r="E25" s="17">
        <v>127</v>
      </c>
      <c r="F25" s="17">
        <v>0</v>
      </c>
      <c r="G25" s="17">
        <v>0</v>
      </c>
      <c r="H25" s="17">
        <v>0</v>
      </c>
      <c r="I25" s="20">
        <f t="shared" si="0"/>
        <v>0</v>
      </c>
      <c r="J25" s="20">
        <f t="shared" si="1"/>
        <v>0</v>
      </c>
    </row>
    <row r="26" spans="1:12" x14ac:dyDescent="0.25">
      <c r="B26" s="10">
        <v>19</v>
      </c>
      <c r="C26" s="42" t="s">
        <v>493</v>
      </c>
      <c r="D26" s="38">
        <f>'A5'!D26</f>
        <v>121</v>
      </c>
      <c r="E26" s="17">
        <v>121</v>
      </c>
      <c r="F26" s="17">
        <v>0</v>
      </c>
      <c r="G26" s="17">
        <v>0</v>
      </c>
      <c r="H26" s="17">
        <v>0</v>
      </c>
      <c r="I26" s="20">
        <f t="shared" si="0"/>
        <v>0</v>
      </c>
      <c r="J26" s="20">
        <f t="shared" si="1"/>
        <v>0</v>
      </c>
    </row>
    <row r="27" spans="1:12" x14ac:dyDescent="0.25">
      <c r="B27" s="10">
        <v>20</v>
      </c>
      <c r="C27" s="42" t="s">
        <v>494</v>
      </c>
      <c r="D27" s="38">
        <f>'A5'!D27</f>
        <v>72</v>
      </c>
      <c r="E27" s="17">
        <v>72</v>
      </c>
      <c r="F27" s="17">
        <v>0</v>
      </c>
      <c r="G27" s="17">
        <v>0</v>
      </c>
      <c r="H27" s="17">
        <v>0</v>
      </c>
      <c r="I27" s="20">
        <f t="shared" si="0"/>
        <v>0</v>
      </c>
      <c r="J27" s="20">
        <f t="shared" si="1"/>
        <v>0</v>
      </c>
    </row>
    <row r="28" spans="1:12" x14ac:dyDescent="0.25">
      <c r="B28" s="10">
        <v>21</v>
      </c>
      <c r="C28" s="42" t="s">
        <v>495</v>
      </c>
      <c r="D28" s="38">
        <f>'A5'!D28</f>
        <v>122</v>
      </c>
      <c r="E28" s="17">
        <v>122</v>
      </c>
      <c r="F28" s="17">
        <v>0</v>
      </c>
      <c r="G28" s="17">
        <v>0</v>
      </c>
      <c r="H28" s="17">
        <v>0</v>
      </c>
      <c r="I28" s="20">
        <f t="shared" si="0"/>
        <v>0</v>
      </c>
      <c r="J28" s="20">
        <f t="shared" si="1"/>
        <v>0</v>
      </c>
    </row>
    <row r="29" spans="1:12" x14ac:dyDescent="0.25">
      <c r="B29" s="10">
        <v>22</v>
      </c>
      <c r="C29" s="42" t="s">
        <v>496</v>
      </c>
      <c r="D29" s="38">
        <f>'A5'!D29</f>
        <v>72</v>
      </c>
      <c r="E29" s="17">
        <v>72</v>
      </c>
      <c r="F29" s="17">
        <v>0</v>
      </c>
      <c r="G29" s="17">
        <v>0</v>
      </c>
      <c r="H29" s="17">
        <v>0</v>
      </c>
      <c r="I29" s="20">
        <f t="shared" si="0"/>
        <v>0</v>
      </c>
      <c r="J29" s="20">
        <f t="shared" si="1"/>
        <v>0</v>
      </c>
    </row>
    <row r="30" spans="1:12" x14ac:dyDescent="0.25">
      <c r="A30" s="5" t="s">
        <v>420</v>
      </c>
    </row>
    <row r="31" spans="1:12" x14ac:dyDescent="0.25">
      <c r="B31" s="98" t="s">
        <v>546</v>
      </c>
      <c r="C31" s="99"/>
      <c r="D31" s="99"/>
      <c r="E31" s="99"/>
      <c r="F31" s="99"/>
      <c r="G31" s="99"/>
      <c r="H31" s="76"/>
      <c r="I31" s="76"/>
      <c r="J31" s="76"/>
      <c r="K31" s="76"/>
      <c r="L31" s="76"/>
    </row>
    <row r="32" spans="1:12" ht="81.95" customHeight="1" x14ac:dyDescent="0.25">
      <c r="B32" s="77" t="s">
        <v>824</v>
      </c>
      <c r="C32" s="77"/>
      <c r="D32" s="77"/>
      <c r="E32" s="77"/>
      <c r="F32" s="77"/>
      <c r="G32" s="77"/>
      <c r="H32" s="112"/>
      <c r="I32" s="112"/>
      <c r="J32" s="112"/>
    </row>
  </sheetData>
  <sheetProtection formatCells="0" formatColumns="0" formatRows="0" insertColumns="0" insertRows="0" insertHyperlinks="0" deleteColumns="0" deleteRows="0" sort="0" autoFilter="0" pivotTables="0"/>
  <mergeCells count="13">
    <mergeCell ref="B31:L31"/>
    <mergeCell ref="B32:J32"/>
    <mergeCell ref="C2:L2"/>
    <mergeCell ref="B4:B6"/>
    <mergeCell ref="C4:C6"/>
    <mergeCell ref="D4:D6"/>
    <mergeCell ref="E4:G4"/>
    <mergeCell ref="I4:J4"/>
    <mergeCell ref="F5:F6"/>
    <mergeCell ref="G5:G6"/>
    <mergeCell ref="H5:H6"/>
    <mergeCell ref="I5:I6"/>
    <mergeCell ref="J5: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
  <sheetViews>
    <sheetView showGridLines="0" workbookViewId="0">
      <pane ySplit="2" topLeftCell="A3" activePane="bottomLeft" state="frozen"/>
      <selection pane="bottomLeft"/>
    </sheetView>
  </sheetViews>
  <sheetFormatPr defaultRowHeight="15.75" x14ac:dyDescent="0.25"/>
  <cols>
    <col min="1" max="25" width="2.625" customWidth="1"/>
    <col min="26" max="26" width="50" customWidth="1"/>
    <col min="27" max="51" width="2.625" customWidth="1"/>
  </cols>
  <sheetData>
    <row r="1" spans="2:26" ht="20.25" x14ac:dyDescent="0.3">
      <c r="C1" s="3" t="s">
        <v>394</v>
      </c>
      <c r="D1" s="3"/>
    </row>
    <row r="2" spans="2:26" ht="20.25" x14ac:dyDescent="0.3">
      <c r="C2" s="3"/>
      <c r="D2" s="3" t="s">
        <v>395</v>
      </c>
    </row>
    <row r="4" spans="2:26" x14ac:dyDescent="0.25">
      <c r="B4" s="4" t="s">
        <v>396</v>
      </c>
    </row>
    <row r="6" spans="2:26" x14ac:dyDescent="0.25">
      <c r="B6" s="74" t="s">
        <v>397</v>
      </c>
      <c r="C6" s="74"/>
      <c r="D6" s="74"/>
      <c r="E6" s="74"/>
      <c r="F6" s="74"/>
      <c r="G6" s="74"/>
      <c r="H6" s="74"/>
      <c r="I6" s="74"/>
      <c r="J6" s="74"/>
      <c r="K6" s="74"/>
      <c r="L6" s="74"/>
      <c r="M6" s="74"/>
      <c r="N6" s="74"/>
      <c r="O6" s="74"/>
      <c r="P6" s="74"/>
      <c r="Q6" s="74"/>
      <c r="R6" s="74"/>
      <c r="S6" s="74"/>
      <c r="T6" s="74"/>
      <c r="U6" s="74"/>
      <c r="V6" s="74"/>
      <c r="W6" s="74"/>
      <c r="X6" s="74"/>
      <c r="Y6" s="74"/>
      <c r="Z6" s="2" t="s">
        <v>398</v>
      </c>
    </row>
    <row r="7" spans="2:26" x14ac:dyDescent="0.25">
      <c r="B7" s="74" t="s">
        <v>399</v>
      </c>
      <c r="C7" s="74"/>
      <c r="D7" s="74"/>
      <c r="E7" s="74"/>
      <c r="F7" s="74"/>
      <c r="G7" s="74"/>
      <c r="H7" s="74"/>
      <c r="I7" s="74"/>
      <c r="J7" s="74"/>
      <c r="K7" s="74"/>
      <c r="L7" s="74"/>
      <c r="M7" s="74"/>
      <c r="N7" s="74"/>
      <c r="O7" s="74"/>
      <c r="P7" s="74"/>
      <c r="Q7" s="74"/>
      <c r="R7" s="74"/>
      <c r="S7" s="74"/>
      <c r="T7" s="74"/>
      <c r="U7" s="74"/>
      <c r="V7" s="74"/>
      <c r="W7" s="74"/>
      <c r="X7" s="74"/>
      <c r="Y7" s="74"/>
      <c r="Z7" s="2" t="s">
        <v>400</v>
      </c>
    </row>
    <row r="8" spans="2:26" x14ac:dyDescent="0.25">
      <c r="B8" s="74" t="s">
        <v>401</v>
      </c>
      <c r="C8" s="74"/>
      <c r="D8" s="74"/>
      <c r="E8" s="74"/>
      <c r="F8" s="74"/>
      <c r="G8" s="74"/>
      <c r="H8" s="74"/>
      <c r="I8" s="74"/>
      <c r="J8" s="74"/>
      <c r="K8" s="74"/>
      <c r="L8" s="74"/>
      <c r="M8" s="74"/>
      <c r="N8" s="74"/>
      <c r="O8" s="74"/>
      <c r="P8" s="74"/>
      <c r="Q8" s="74"/>
      <c r="R8" s="74"/>
      <c r="S8" s="74"/>
      <c r="T8" s="74"/>
      <c r="U8" s="74"/>
      <c r="V8" s="74"/>
      <c r="W8" s="74"/>
      <c r="X8" s="74"/>
      <c r="Y8" s="74"/>
      <c r="Z8" s="2" t="s">
        <v>402</v>
      </c>
    </row>
    <row r="9" spans="2:26" x14ac:dyDescent="0.25">
      <c r="B9" s="74" t="s">
        <v>403</v>
      </c>
      <c r="C9" s="74"/>
      <c r="D9" s="74"/>
      <c r="E9" s="74"/>
      <c r="F9" s="74"/>
      <c r="G9" s="74"/>
      <c r="H9" s="74"/>
      <c r="I9" s="74"/>
      <c r="J9" s="74"/>
      <c r="K9" s="74"/>
      <c r="L9" s="74"/>
      <c r="M9" s="74"/>
      <c r="N9" s="74"/>
      <c r="O9" s="74"/>
      <c r="P9" s="74"/>
      <c r="Q9" s="74"/>
      <c r="R9" s="74"/>
      <c r="S9" s="74"/>
      <c r="T9" s="74"/>
      <c r="U9" s="74"/>
      <c r="V9" s="74"/>
      <c r="W9" s="74"/>
      <c r="X9" s="74"/>
      <c r="Y9" s="74"/>
      <c r="Z9" s="2" t="s">
        <v>404</v>
      </c>
    </row>
    <row r="10" spans="2:26" x14ac:dyDescent="0.25">
      <c r="B10" s="74" t="s">
        <v>405</v>
      </c>
      <c r="C10" s="74"/>
      <c r="D10" s="74"/>
      <c r="E10" s="74"/>
      <c r="F10" s="74"/>
      <c r="G10" s="74"/>
      <c r="H10" s="74"/>
      <c r="I10" s="74"/>
      <c r="J10" s="74"/>
      <c r="K10" s="74"/>
      <c r="L10" s="74"/>
      <c r="M10" s="74"/>
      <c r="N10" s="74"/>
      <c r="O10" s="74"/>
      <c r="P10" s="74"/>
      <c r="Q10" s="74"/>
      <c r="R10" s="74"/>
      <c r="S10" s="74"/>
      <c r="T10" s="74"/>
      <c r="U10" s="74"/>
      <c r="V10" s="74"/>
      <c r="W10" s="74"/>
      <c r="X10" s="74"/>
      <c r="Y10" s="74"/>
      <c r="Z10" s="2">
        <v>10</v>
      </c>
    </row>
    <row r="11" spans="2:26" x14ac:dyDescent="0.25">
      <c r="B11" s="74" t="s">
        <v>406</v>
      </c>
      <c r="C11" s="74"/>
      <c r="D11" s="74"/>
      <c r="E11" s="74"/>
      <c r="F11" s="74"/>
      <c r="G11" s="74"/>
      <c r="H11" s="74"/>
      <c r="I11" s="74"/>
      <c r="J11" s="74"/>
      <c r="K11" s="74"/>
      <c r="L11" s="74"/>
      <c r="M11" s="74"/>
      <c r="N11" s="74"/>
      <c r="O11" s="74"/>
      <c r="P11" s="74"/>
      <c r="Q11" s="74"/>
      <c r="R11" s="74"/>
      <c r="S11" s="74"/>
      <c r="T11" s="74"/>
      <c r="U11" s="74"/>
      <c r="V11" s="74"/>
      <c r="W11" s="74"/>
      <c r="X11" s="74"/>
      <c r="Y11" s="74"/>
      <c r="Z11" s="2" t="s">
        <v>407</v>
      </c>
    </row>
    <row r="12" spans="2:26" x14ac:dyDescent="0.25">
      <c r="B12" s="75" t="s">
        <v>408</v>
      </c>
      <c r="C12" s="76"/>
      <c r="D12" s="76"/>
      <c r="E12" s="76"/>
      <c r="F12" s="76"/>
      <c r="G12" s="76"/>
      <c r="H12" s="76"/>
      <c r="I12" s="76"/>
      <c r="J12" s="76"/>
      <c r="K12" s="76"/>
      <c r="L12" s="76"/>
      <c r="M12" s="76"/>
      <c r="N12" s="76"/>
      <c r="O12" s="76"/>
      <c r="P12" s="76"/>
      <c r="Q12" s="76"/>
      <c r="R12" s="76"/>
      <c r="S12" s="76"/>
      <c r="T12" s="76"/>
      <c r="U12" s="76"/>
      <c r="V12" s="76"/>
      <c r="W12" s="76"/>
      <c r="X12" s="76"/>
      <c r="Y12" s="76"/>
      <c r="Z12" s="76"/>
    </row>
    <row r="14" spans="2:26" x14ac:dyDescent="0.25">
      <c r="B14" s="74" t="s">
        <v>409</v>
      </c>
      <c r="C14" s="74"/>
      <c r="D14" s="74"/>
      <c r="E14" s="74"/>
      <c r="F14" s="74"/>
      <c r="G14" s="74"/>
      <c r="H14" s="74"/>
      <c r="I14" s="74"/>
      <c r="J14" s="74"/>
      <c r="K14" s="74"/>
      <c r="L14" s="74"/>
      <c r="M14" s="74"/>
      <c r="N14" s="74"/>
      <c r="O14" s="74"/>
      <c r="P14" s="74"/>
      <c r="Q14" s="74"/>
      <c r="R14" s="74"/>
      <c r="S14" s="74"/>
      <c r="T14" s="74"/>
      <c r="U14" s="74"/>
      <c r="V14" s="74"/>
      <c r="W14" s="74"/>
      <c r="X14" s="74"/>
      <c r="Y14" s="74"/>
      <c r="Z14" s="2" t="s">
        <v>410</v>
      </c>
    </row>
    <row r="15" spans="2:26" x14ac:dyDescent="0.25">
      <c r="B15" s="74" t="s">
        <v>411</v>
      </c>
      <c r="C15" s="74"/>
      <c r="D15" s="74"/>
      <c r="E15" s="74"/>
      <c r="F15" s="74"/>
      <c r="G15" s="74"/>
      <c r="H15" s="74"/>
      <c r="I15" s="74"/>
      <c r="J15" s="74"/>
      <c r="K15" s="74"/>
      <c r="L15" s="74"/>
      <c r="M15" s="74"/>
      <c r="N15" s="74"/>
      <c r="O15" s="74"/>
      <c r="P15" s="74"/>
      <c r="Q15" s="74"/>
      <c r="R15" s="74"/>
      <c r="S15" s="74"/>
      <c r="T15" s="74"/>
      <c r="U15" s="74"/>
      <c r="V15" s="74"/>
      <c r="W15" s="74"/>
      <c r="X15" s="74"/>
      <c r="Y15" s="74"/>
      <c r="Z15" s="2"/>
    </row>
    <row r="16" spans="2:26" x14ac:dyDescent="0.25">
      <c r="B16" s="74" t="s">
        <v>412</v>
      </c>
      <c r="C16" s="74"/>
      <c r="D16" s="74"/>
      <c r="E16" s="74"/>
      <c r="F16" s="74"/>
      <c r="G16" s="74"/>
      <c r="H16" s="74"/>
      <c r="I16" s="74"/>
      <c r="J16" s="74"/>
      <c r="K16" s="74"/>
      <c r="L16" s="74"/>
      <c r="M16" s="74"/>
      <c r="N16" s="74"/>
      <c r="O16" s="74"/>
      <c r="P16" s="74"/>
      <c r="Q16" s="74"/>
      <c r="R16" s="74"/>
      <c r="S16" s="74"/>
      <c r="T16" s="74"/>
      <c r="U16" s="74"/>
      <c r="V16" s="74"/>
      <c r="W16" s="74"/>
      <c r="X16" s="74"/>
      <c r="Y16" s="74"/>
      <c r="Z16" s="2"/>
    </row>
    <row r="17" spans="1:26" x14ac:dyDescent="0.25">
      <c r="B17" s="74" t="s">
        <v>413</v>
      </c>
      <c r="C17" s="74"/>
      <c r="D17" s="74"/>
      <c r="E17" s="74"/>
      <c r="F17" s="74"/>
      <c r="G17" s="74"/>
      <c r="H17" s="74"/>
      <c r="I17" s="74"/>
      <c r="J17" s="74"/>
      <c r="K17" s="74"/>
      <c r="L17" s="74"/>
      <c r="M17" s="74"/>
      <c r="N17" s="74"/>
      <c r="O17" s="74"/>
      <c r="P17" s="74"/>
      <c r="Q17" s="74"/>
      <c r="R17" s="74"/>
      <c r="S17" s="74"/>
      <c r="T17" s="74"/>
      <c r="U17" s="74"/>
      <c r="V17" s="74"/>
      <c r="W17" s="74"/>
      <c r="X17" s="74"/>
      <c r="Y17" s="74"/>
      <c r="Z17" s="2"/>
    </row>
    <row r="18" spans="1:26" x14ac:dyDescent="0.25">
      <c r="B18" s="74" t="s">
        <v>414</v>
      </c>
      <c r="C18" s="74"/>
      <c r="D18" s="74"/>
      <c r="E18" s="74"/>
      <c r="F18" s="74"/>
      <c r="G18" s="74"/>
      <c r="H18" s="74"/>
      <c r="I18" s="74"/>
      <c r="J18" s="74"/>
      <c r="K18" s="74"/>
      <c r="L18" s="74"/>
      <c r="M18" s="74"/>
      <c r="N18" s="74"/>
      <c r="O18" s="74"/>
      <c r="P18" s="74"/>
      <c r="Q18" s="74"/>
      <c r="R18" s="74"/>
      <c r="S18" s="74"/>
      <c r="T18" s="74"/>
      <c r="U18" s="74"/>
      <c r="V18" s="74"/>
      <c r="W18" s="74"/>
      <c r="X18" s="74"/>
      <c r="Y18" s="74"/>
      <c r="Z18" s="2"/>
    </row>
    <row r="19" spans="1:26" x14ac:dyDescent="0.25">
      <c r="B19" s="74" t="s">
        <v>415</v>
      </c>
      <c r="C19" s="74"/>
      <c r="D19" s="74"/>
      <c r="E19" s="74"/>
      <c r="F19" s="74"/>
      <c r="G19" s="74"/>
      <c r="H19" s="74"/>
      <c r="I19" s="74"/>
      <c r="J19" s="74"/>
      <c r="K19" s="74"/>
      <c r="L19" s="74"/>
      <c r="M19" s="74"/>
      <c r="N19" s="74"/>
      <c r="O19" s="74"/>
      <c r="P19" s="74"/>
      <c r="Q19" s="74"/>
      <c r="R19" s="74"/>
      <c r="S19" s="74"/>
      <c r="T19" s="74"/>
      <c r="U19" s="74"/>
      <c r="V19" s="74"/>
      <c r="W19" s="74"/>
      <c r="X19" s="74"/>
      <c r="Y19" s="74"/>
      <c r="Z19" s="2" t="s">
        <v>416</v>
      </c>
    </row>
    <row r="20" spans="1:26" x14ac:dyDescent="0.25">
      <c r="B20" s="74" t="s">
        <v>417</v>
      </c>
      <c r="C20" s="74"/>
      <c r="D20" s="74"/>
      <c r="E20" s="74"/>
      <c r="F20" s="74"/>
      <c r="G20" s="74"/>
      <c r="H20" s="74"/>
      <c r="I20" s="74"/>
      <c r="J20" s="74"/>
      <c r="K20" s="74"/>
      <c r="L20" s="74"/>
      <c r="M20" s="74"/>
      <c r="N20" s="74"/>
      <c r="O20" s="74"/>
      <c r="P20" s="74"/>
      <c r="Q20" s="74"/>
      <c r="R20" s="74"/>
      <c r="S20" s="74"/>
      <c r="T20" s="74"/>
      <c r="U20" s="74"/>
      <c r="V20" s="74"/>
      <c r="W20" s="74"/>
      <c r="X20" s="74"/>
      <c r="Y20" s="74"/>
      <c r="Z20" s="2"/>
    </row>
    <row r="21" spans="1:26" x14ac:dyDescent="0.25">
      <c r="B21" s="74" t="s">
        <v>418</v>
      </c>
      <c r="C21" s="74"/>
      <c r="D21" s="74"/>
      <c r="E21" s="74"/>
      <c r="F21" s="74"/>
      <c r="G21" s="74"/>
      <c r="H21" s="74"/>
      <c r="I21" s="74"/>
      <c r="J21" s="74"/>
      <c r="K21" s="74"/>
      <c r="L21" s="74"/>
      <c r="M21" s="74"/>
      <c r="N21" s="74"/>
      <c r="O21" s="74"/>
      <c r="P21" s="74"/>
      <c r="Q21" s="74"/>
      <c r="R21" s="74"/>
      <c r="S21" s="74"/>
      <c r="T21" s="74"/>
      <c r="U21" s="74"/>
      <c r="V21" s="74"/>
      <c r="W21" s="74"/>
      <c r="X21" s="74"/>
      <c r="Y21" s="74"/>
      <c r="Z21" s="2" t="s">
        <v>419</v>
      </c>
    </row>
    <row r="22" spans="1:26" x14ac:dyDescent="0.25">
      <c r="A22" s="5" t="s">
        <v>420</v>
      </c>
    </row>
    <row r="23" spans="1:26" x14ac:dyDescent="0.25">
      <c r="B23" s="75" t="s">
        <v>421</v>
      </c>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ht="39.950000000000003" customHeight="1" x14ac:dyDescent="0.25">
      <c r="B24" s="77" t="s">
        <v>422</v>
      </c>
      <c r="C24" s="76"/>
      <c r="D24" s="76"/>
      <c r="E24" s="76"/>
      <c r="F24" s="76"/>
      <c r="G24" s="76"/>
      <c r="H24" s="76"/>
      <c r="I24" s="76"/>
      <c r="J24" s="76"/>
      <c r="K24" s="76"/>
      <c r="L24" s="76"/>
      <c r="M24" s="76"/>
      <c r="N24" s="76"/>
      <c r="O24" s="76"/>
      <c r="P24" s="76"/>
      <c r="Q24" s="76"/>
      <c r="R24" s="76"/>
      <c r="S24" s="76"/>
      <c r="T24" s="76"/>
      <c r="U24" s="76"/>
      <c r="V24" s="76"/>
      <c r="W24" s="76"/>
      <c r="X24" s="76"/>
      <c r="Y24" s="76"/>
      <c r="Z24" s="76"/>
    </row>
  </sheetData>
  <sheetProtection formatCells="0" formatColumns="0" formatRows="0" insertColumns="0" insertRows="0" insertHyperlinks="0" deleteColumns="0" deleteRows="0" sort="0" autoFilter="0" pivotTables="0"/>
  <mergeCells count="17">
    <mergeCell ref="B23:Z23"/>
    <mergeCell ref="B24:Z24"/>
    <mergeCell ref="B18:Y18"/>
    <mergeCell ref="B19:Y19"/>
    <mergeCell ref="B20:Y20"/>
    <mergeCell ref="B21:Y21"/>
    <mergeCell ref="B12:Z12"/>
    <mergeCell ref="B11:Y11"/>
    <mergeCell ref="B14:Y14"/>
    <mergeCell ref="B15:Y15"/>
    <mergeCell ref="B16:Y16"/>
    <mergeCell ref="B17:Y17"/>
    <mergeCell ref="B6:Y6"/>
    <mergeCell ref="B7:Y7"/>
    <mergeCell ref="B8:Y8"/>
    <mergeCell ref="B9:Y9"/>
    <mergeCell ref="B10:Y10"/>
  </mergeCells>
  <dataValidations count="1">
    <dataValidation type="list" errorStyle="information" allowBlank="1" errorTitle="Giá trị nhập bị sai" error="Giá trị không đúng trong danh sách." prompt="Chọn từ danh sách" sqref="Z14" xr:uid="{00000000-0002-0000-0100-000000000000}">
      <formula1>"Vùng núi cao,Vùng đồng bằng,Vùng vem biển,Trung du"</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1313"/>
  <sheetViews>
    <sheetView showGridLines="0" workbookViewId="0">
      <pane ySplit="4" topLeftCell="A5" activePane="bottomLeft" state="frozen"/>
      <selection pane="bottomLeft"/>
    </sheetView>
  </sheetViews>
  <sheetFormatPr defaultRowHeight="15.75" x14ac:dyDescent="0.25"/>
  <cols>
    <col min="1" max="1" width="2.625" customWidth="1"/>
    <col min="2" max="2" width="4.25" customWidth="1"/>
    <col min="3" max="3" width="55" customWidth="1"/>
    <col min="4" max="8" width="10" customWidth="1"/>
    <col min="9" max="9" width="13" customWidth="1"/>
    <col min="10" max="10" width="16" customWidth="1"/>
  </cols>
  <sheetData>
    <row r="2" spans="1:10" ht="18.75" x14ac:dyDescent="0.3">
      <c r="B2" s="13"/>
      <c r="C2" s="13" t="s">
        <v>825</v>
      </c>
      <c r="D2" s="4"/>
      <c r="E2" s="4"/>
      <c r="F2" s="4"/>
      <c r="G2" s="4"/>
      <c r="H2" s="4"/>
      <c r="I2" s="4"/>
      <c r="J2" s="4"/>
    </row>
    <row r="3" spans="1:10" x14ac:dyDescent="0.25">
      <c r="B3" s="4"/>
      <c r="C3" s="4"/>
      <c r="D3" s="4"/>
      <c r="E3" s="4"/>
      <c r="F3" s="4"/>
      <c r="G3" s="4"/>
      <c r="H3" s="4"/>
      <c r="I3" s="4"/>
      <c r="J3" s="4"/>
    </row>
    <row r="4" spans="1:10" ht="31.5" x14ac:dyDescent="0.25">
      <c r="B4" s="9" t="s">
        <v>445</v>
      </c>
      <c r="C4" s="9" t="s">
        <v>826</v>
      </c>
      <c r="D4" s="9" t="s">
        <v>709</v>
      </c>
      <c r="E4" s="9" t="s">
        <v>827</v>
      </c>
      <c r="F4" s="9" t="s">
        <v>828</v>
      </c>
      <c r="G4" s="9" t="s">
        <v>829</v>
      </c>
      <c r="H4" s="9" t="s">
        <v>830</v>
      </c>
      <c r="I4" s="9" t="s">
        <v>651</v>
      </c>
      <c r="J4" s="9" t="s">
        <v>652</v>
      </c>
    </row>
    <row r="5" spans="1:10" x14ac:dyDescent="0.25">
      <c r="B5" s="10">
        <v>1</v>
      </c>
      <c r="C5" s="11" t="s">
        <v>831</v>
      </c>
      <c r="D5" s="10" t="s">
        <v>832</v>
      </c>
      <c r="E5" s="38">
        <f t="shared" ref="E5:E12" si="0">SUM(F5:J5)</f>
        <v>0</v>
      </c>
      <c r="F5" s="17">
        <v>0</v>
      </c>
      <c r="G5" s="17">
        <v>0</v>
      </c>
      <c r="H5" s="17">
        <v>0</v>
      </c>
      <c r="I5" s="17">
        <v>0</v>
      </c>
      <c r="J5" s="17">
        <v>0</v>
      </c>
    </row>
    <row r="6" spans="1:10" x14ac:dyDescent="0.25">
      <c r="B6" s="10">
        <v>2</v>
      </c>
      <c r="C6" s="11" t="s">
        <v>833</v>
      </c>
      <c r="D6" s="10" t="s">
        <v>832</v>
      </c>
      <c r="E6" s="38">
        <f t="shared" si="0"/>
        <v>0</v>
      </c>
      <c r="F6" s="17">
        <v>0</v>
      </c>
      <c r="G6" s="17">
        <v>0</v>
      </c>
      <c r="H6" s="17">
        <v>0</v>
      </c>
      <c r="I6" s="17">
        <v>0</v>
      </c>
      <c r="J6" s="17">
        <v>0</v>
      </c>
    </row>
    <row r="7" spans="1:10" x14ac:dyDescent="0.25">
      <c r="B7" s="10">
        <v>3</v>
      </c>
      <c r="C7" s="11" t="s">
        <v>834</v>
      </c>
      <c r="D7" s="10" t="s">
        <v>832</v>
      </c>
      <c r="E7" s="38">
        <f t="shared" si="0"/>
        <v>170</v>
      </c>
      <c r="F7" s="17">
        <v>55</v>
      </c>
      <c r="G7" s="17">
        <v>67</v>
      </c>
      <c r="H7" s="17">
        <v>23</v>
      </c>
      <c r="I7" s="17">
        <v>25</v>
      </c>
      <c r="J7" s="17">
        <v>0</v>
      </c>
    </row>
    <row r="8" spans="1:10" x14ac:dyDescent="0.25">
      <c r="B8" s="10">
        <v>4</v>
      </c>
      <c r="C8" s="11" t="s">
        <v>835</v>
      </c>
      <c r="D8" s="10" t="s">
        <v>832</v>
      </c>
      <c r="E8" s="38">
        <f t="shared" si="0"/>
        <v>0</v>
      </c>
      <c r="F8" s="17">
        <v>0</v>
      </c>
      <c r="G8" s="17">
        <v>0</v>
      </c>
      <c r="H8" s="17">
        <v>0</v>
      </c>
      <c r="I8" s="17">
        <v>0</v>
      </c>
      <c r="J8" s="17">
        <v>0</v>
      </c>
    </row>
    <row r="9" spans="1:10" x14ac:dyDescent="0.25">
      <c r="B9" s="10">
        <v>5</v>
      </c>
      <c r="C9" s="11" t="s">
        <v>836</v>
      </c>
      <c r="D9" s="10" t="s">
        <v>832</v>
      </c>
      <c r="E9" s="38">
        <f t="shared" si="0"/>
        <v>0</v>
      </c>
      <c r="F9" s="17">
        <v>0</v>
      </c>
      <c r="G9" s="17">
        <v>0</v>
      </c>
      <c r="H9" s="17">
        <v>0</v>
      </c>
      <c r="I9" s="17">
        <v>0</v>
      </c>
      <c r="J9" s="17">
        <v>0</v>
      </c>
    </row>
    <row r="10" spans="1:10" ht="31.5" x14ac:dyDescent="0.25">
      <c r="B10" s="10">
        <v>6</v>
      </c>
      <c r="C10" s="11" t="s">
        <v>837</v>
      </c>
      <c r="D10" s="10" t="s">
        <v>544</v>
      </c>
      <c r="E10" s="20">
        <f t="shared" si="0"/>
        <v>0</v>
      </c>
      <c r="F10" s="54">
        <v>0</v>
      </c>
      <c r="G10" s="54">
        <v>0</v>
      </c>
      <c r="H10" s="54">
        <v>0</v>
      </c>
      <c r="I10" s="54">
        <v>0</v>
      </c>
      <c r="J10" s="54">
        <v>0</v>
      </c>
    </row>
    <row r="11" spans="1:10" ht="31.5" x14ac:dyDescent="0.25">
      <c r="B11" s="10">
        <v>7</v>
      </c>
      <c r="C11" s="11" t="s">
        <v>838</v>
      </c>
      <c r="D11" s="10" t="s">
        <v>544</v>
      </c>
      <c r="E11" s="20">
        <f t="shared" si="0"/>
        <v>0</v>
      </c>
      <c r="F11" s="54">
        <v>0</v>
      </c>
      <c r="G11" s="54">
        <v>0</v>
      </c>
      <c r="H11" s="54">
        <v>0</v>
      </c>
      <c r="I11" s="54">
        <v>0</v>
      </c>
      <c r="J11" s="54">
        <v>0</v>
      </c>
    </row>
    <row r="12" spans="1:10" x14ac:dyDescent="0.25">
      <c r="B12" s="10">
        <v>8</v>
      </c>
      <c r="C12" s="11" t="s">
        <v>839</v>
      </c>
      <c r="D12" s="10" t="s">
        <v>832</v>
      </c>
      <c r="E12" s="38">
        <f t="shared" si="0"/>
        <v>170</v>
      </c>
      <c r="F12" s="38">
        <f>SUM(F5:F9)</f>
        <v>55</v>
      </c>
      <c r="G12" s="38">
        <f>SUM(G5:G9)</f>
        <v>67</v>
      </c>
      <c r="H12" s="38">
        <f>SUM(H5:H9)</f>
        <v>23</v>
      </c>
      <c r="I12" s="38">
        <f>SUM(I5:I9)</f>
        <v>25</v>
      </c>
      <c r="J12" s="38">
        <f>SUM(J5:J9)</f>
        <v>0</v>
      </c>
    </row>
    <row r="13" spans="1:10" x14ac:dyDescent="0.25">
      <c r="B13" s="10">
        <v>9</v>
      </c>
      <c r="C13" s="11" t="s">
        <v>840</v>
      </c>
      <c r="D13" s="10" t="s">
        <v>544</v>
      </c>
      <c r="E13" s="20">
        <f>IF('A5'!$E$7&gt;0, (E12/'A5'!$E$7)*100,"(-)")</f>
        <v>2.0489333494033999</v>
      </c>
      <c r="F13" s="20">
        <f>IF('A5'!$E$7&gt;0, (F12/'A5'!$E$7)*100,"(-)")</f>
        <v>0.66289020127757003</v>
      </c>
      <c r="G13" s="20">
        <f>IF('A5'!$E$7&gt;0, (G12/'A5'!$E$7)*100,"(-)")</f>
        <v>0.80752079064722004</v>
      </c>
      <c r="H13" s="20">
        <f>IF('A5'!$E$7&gt;0, (H12/'A5'!$E$7)*100,"(-)")</f>
        <v>0.27720862962517001</v>
      </c>
      <c r="I13" s="20">
        <f>IF('A5'!$E$7&gt;0, (I12/'A5'!$E$7)*100,"(-)")</f>
        <v>0.30131372785344002</v>
      </c>
      <c r="J13" s="20">
        <f>IF('A5'!$E$7&gt;0, (J12/'A5'!$E$7)*100,"(-)")</f>
        <v>0</v>
      </c>
    </row>
    <row r="14" spans="1:10" x14ac:dyDescent="0.25">
      <c r="A14" s="5" t="s">
        <v>420</v>
      </c>
      <c r="E14" s="41"/>
      <c r="F14" s="41"/>
      <c r="G14" s="41"/>
      <c r="H14" s="41"/>
      <c r="I14" s="41"/>
      <c r="J14" s="41"/>
    </row>
    <row r="15" spans="1:10" x14ac:dyDescent="0.25">
      <c r="B15" s="93" t="s">
        <v>546</v>
      </c>
      <c r="C15" s="93"/>
      <c r="D15" s="93"/>
      <c r="E15" s="93"/>
      <c r="F15" s="93"/>
      <c r="G15" s="93"/>
      <c r="H15" s="93"/>
      <c r="I15" s="93"/>
      <c r="J15" s="93"/>
    </row>
    <row r="16" spans="1:10" x14ac:dyDescent="0.25">
      <c r="B16" s="75" t="s">
        <v>841</v>
      </c>
      <c r="C16" s="75"/>
      <c r="D16" s="75"/>
      <c r="E16" s="75"/>
      <c r="F16" s="75"/>
      <c r="G16" s="75"/>
      <c r="H16" s="75"/>
      <c r="I16" s="75"/>
      <c r="J16" s="75"/>
    </row>
    <row r="17" spans="2:10" x14ac:dyDescent="0.25">
      <c r="B17" s="75" t="s">
        <v>842</v>
      </c>
      <c r="C17" s="75"/>
      <c r="D17" s="75"/>
      <c r="E17" s="75"/>
      <c r="F17" s="75"/>
      <c r="G17" s="75"/>
      <c r="H17" s="75"/>
      <c r="I17" s="75"/>
      <c r="J17" s="75"/>
    </row>
    <row r="18" spans="2:10" x14ac:dyDescent="0.25">
      <c r="B18" s="75" t="s">
        <v>843</v>
      </c>
      <c r="C18" s="75"/>
      <c r="D18" s="75"/>
      <c r="E18" s="75"/>
      <c r="F18" s="75"/>
      <c r="G18" s="75"/>
      <c r="H18" s="75"/>
      <c r="I18" s="75"/>
      <c r="J18" s="75"/>
    </row>
    <row r="19" spans="2:10" x14ac:dyDescent="0.25">
      <c r="E19" s="41"/>
      <c r="F19" s="41"/>
      <c r="G19" s="41"/>
      <c r="H19" s="41"/>
      <c r="I19" s="41"/>
      <c r="J19" s="41"/>
    </row>
    <row r="20" spans="2:10" x14ac:dyDescent="0.25">
      <c r="E20" s="41"/>
      <c r="F20" s="41"/>
      <c r="G20" s="41"/>
      <c r="H20" s="41"/>
      <c r="I20" s="41"/>
      <c r="J20" s="41"/>
    </row>
    <row r="21" spans="2:10" x14ac:dyDescent="0.25">
      <c r="E21" s="41"/>
      <c r="F21" s="41"/>
      <c r="G21" s="41"/>
      <c r="H21" s="41"/>
      <c r="I21" s="41"/>
      <c r="J21" s="41"/>
    </row>
    <row r="22" spans="2:10" x14ac:dyDescent="0.25">
      <c r="E22" s="41"/>
      <c r="F22" s="41"/>
      <c r="G22" s="41"/>
      <c r="H22" s="41"/>
      <c r="I22" s="41"/>
      <c r="J22" s="41"/>
    </row>
    <row r="23" spans="2:10" x14ac:dyDescent="0.25">
      <c r="E23" s="41"/>
      <c r="F23" s="41"/>
      <c r="G23" s="41"/>
      <c r="H23" s="41"/>
      <c r="I23" s="41"/>
      <c r="J23" s="41"/>
    </row>
    <row r="24" spans="2:10" x14ac:dyDescent="0.25">
      <c r="E24" s="41"/>
      <c r="F24" s="41"/>
      <c r="G24" s="41"/>
      <c r="H24" s="41"/>
      <c r="I24" s="41"/>
      <c r="J24" s="41"/>
    </row>
    <row r="25" spans="2:10" x14ac:dyDescent="0.25">
      <c r="E25" s="41"/>
      <c r="F25" s="41"/>
      <c r="G25" s="41"/>
      <c r="H25" s="41"/>
      <c r="I25" s="41"/>
      <c r="J25" s="41"/>
    </row>
    <row r="26" spans="2:10" x14ac:dyDescent="0.25">
      <c r="E26" s="41"/>
      <c r="F26" s="41"/>
      <c r="G26" s="41"/>
      <c r="H26" s="41"/>
      <c r="I26" s="41"/>
      <c r="J26" s="41"/>
    </row>
    <row r="27" spans="2:10" x14ac:dyDescent="0.25">
      <c r="E27" s="41"/>
      <c r="F27" s="41"/>
      <c r="G27" s="41"/>
      <c r="H27" s="41"/>
      <c r="I27" s="41"/>
      <c r="J27" s="41"/>
    </row>
    <row r="28" spans="2:10" x14ac:dyDescent="0.25">
      <c r="E28" s="41"/>
      <c r="F28" s="41"/>
      <c r="G28" s="41"/>
      <c r="H28" s="41"/>
      <c r="I28" s="41"/>
      <c r="J28" s="41"/>
    </row>
    <row r="29" spans="2:10" x14ac:dyDescent="0.25">
      <c r="E29" s="41"/>
      <c r="F29" s="41"/>
      <c r="G29" s="41"/>
      <c r="H29" s="41"/>
      <c r="I29" s="41"/>
      <c r="J29" s="41"/>
    </row>
    <row r="30" spans="2:10" x14ac:dyDescent="0.25">
      <c r="E30" s="41"/>
      <c r="F30" s="41"/>
      <c r="G30" s="41"/>
      <c r="H30" s="41"/>
      <c r="I30" s="41"/>
      <c r="J30" s="41"/>
    </row>
    <row r="31" spans="2:10" x14ac:dyDescent="0.25">
      <c r="E31" s="41"/>
      <c r="F31" s="41"/>
      <c r="G31" s="41"/>
      <c r="H31" s="41"/>
      <c r="I31" s="41"/>
      <c r="J31" s="41"/>
    </row>
    <row r="32" spans="2:10" x14ac:dyDescent="0.25">
      <c r="E32" s="41"/>
      <c r="F32" s="41"/>
      <c r="G32" s="41"/>
      <c r="H32" s="41"/>
      <c r="I32" s="41"/>
      <c r="J32" s="41"/>
    </row>
    <row r="33" spans="5:10" x14ac:dyDescent="0.25">
      <c r="E33" s="41"/>
      <c r="F33" s="41"/>
      <c r="G33" s="41"/>
      <c r="H33" s="41"/>
      <c r="I33" s="41"/>
      <c r="J33" s="41"/>
    </row>
    <row r="34" spans="5:10" x14ac:dyDescent="0.25">
      <c r="E34" s="41"/>
      <c r="F34" s="41"/>
      <c r="G34" s="41"/>
      <c r="H34" s="41"/>
      <c r="I34" s="41"/>
      <c r="J34" s="41"/>
    </row>
    <row r="35" spans="5:10" x14ac:dyDescent="0.25">
      <c r="E35" s="41"/>
      <c r="F35" s="41"/>
      <c r="G35" s="41"/>
      <c r="H35" s="41"/>
      <c r="I35" s="41"/>
      <c r="J35" s="41"/>
    </row>
    <row r="36" spans="5:10" x14ac:dyDescent="0.25">
      <c r="E36" s="41"/>
      <c r="F36" s="41"/>
      <c r="G36" s="41"/>
      <c r="H36" s="41"/>
      <c r="I36" s="41"/>
      <c r="J36" s="41"/>
    </row>
    <row r="37" spans="5:10" x14ac:dyDescent="0.25">
      <c r="E37" s="41"/>
      <c r="F37" s="41"/>
      <c r="G37" s="41"/>
      <c r="H37" s="41"/>
      <c r="I37" s="41"/>
      <c r="J37" s="41"/>
    </row>
    <row r="38" spans="5:10" x14ac:dyDescent="0.25">
      <c r="E38" s="41"/>
      <c r="F38" s="41"/>
      <c r="G38" s="41"/>
      <c r="H38" s="41"/>
      <c r="I38" s="41"/>
      <c r="J38" s="41"/>
    </row>
    <row r="39" spans="5:10" x14ac:dyDescent="0.25">
      <c r="E39" s="41"/>
      <c r="F39" s="41"/>
      <c r="G39" s="41"/>
      <c r="H39" s="41"/>
      <c r="I39" s="41"/>
      <c r="J39" s="41"/>
    </row>
    <row r="40" spans="5:10" x14ac:dyDescent="0.25">
      <c r="E40" s="41"/>
      <c r="F40" s="41"/>
      <c r="G40" s="41"/>
      <c r="H40" s="41"/>
      <c r="I40" s="41"/>
      <c r="J40" s="41"/>
    </row>
    <row r="41" spans="5:10" x14ac:dyDescent="0.25">
      <c r="E41" s="41"/>
      <c r="F41" s="41"/>
      <c r="G41" s="41"/>
      <c r="H41" s="41"/>
      <c r="I41" s="41"/>
      <c r="J41" s="41"/>
    </row>
    <row r="42" spans="5:10" x14ac:dyDescent="0.25">
      <c r="E42" s="41"/>
      <c r="F42" s="41"/>
      <c r="G42" s="41"/>
      <c r="H42" s="41"/>
      <c r="I42" s="41"/>
      <c r="J42" s="41"/>
    </row>
    <row r="43" spans="5:10" x14ac:dyDescent="0.25">
      <c r="E43" s="41"/>
      <c r="F43" s="41"/>
      <c r="G43" s="41"/>
      <c r="H43" s="41"/>
      <c r="I43" s="41"/>
      <c r="J43" s="41"/>
    </row>
    <row r="44" spans="5:10" x14ac:dyDescent="0.25">
      <c r="E44" s="41"/>
      <c r="F44" s="41"/>
      <c r="G44" s="41"/>
      <c r="H44" s="41"/>
      <c r="I44" s="41"/>
      <c r="J44" s="41"/>
    </row>
    <row r="45" spans="5:10" x14ac:dyDescent="0.25">
      <c r="E45" s="41"/>
      <c r="F45" s="41"/>
      <c r="G45" s="41"/>
      <c r="H45" s="41"/>
      <c r="I45" s="41"/>
      <c r="J45" s="41"/>
    </row>
    <row r="46" spans="5:10" x14ac:dyDescent="0.25">
      <c r="E46" s="41"/>
      <c r="F46" s="41"/>
      <c r="G46" s="41"/>
      <c r="H46" s="41"/>
      <c r="I46" s="41"/>
      <c r="J46" s="41"/>
    </row>
    <row r="47" spans="5:10" x14ac:dyDescent="0.25">
      <c r="E47" s="41"/>
      <c r="F47" s="41"/>
      <c r="G47" s="41"/>
      <c r="H47" s="41"/>
      <c r="I47" s="41"/>
      <c r="J47" s="41"/>
    </row>
    <row r="48" spans="5:10" x14ac:dyDescent="0.25">
      <c r="E48" s="41"/>
      <c r="F48" s="41"/>
      <c r="G48" s="41"/>
      <c r="H48" s="41"/>
      <c r="I48" s="41"/>
      <c r="J48" s="41"/>
    </row>
    <row r="49" spans="5:10" x14ac:dyDescent="0.25">
      <c r="E49" s="41"/>
      <c r="F49" s="41"/>
      <c r="G49" s="41"/>
      <c r="H49" s="41"/>
      <c r="I49" s="41"/>
      <c r="J49" s="41"/>
    </row>
    <row r="50" spans="5:10" x14ac:dyDescent="0.25">
      <c r="E50" s="41"/>
      <c r="F50" s="41"/>
      <c r="G50" s="41"/>
      <c r="H50" s="41"/>
      <c r="I50" s="41"/>
      <c r="J50" s="41"/>
    </row>
    <row r="51" spans="5:10" x14ac:dyDescent="0.25">
      <c r="E51" s="41"/>
      <c r="F51" s="41"/>
      <c r="G51" s="41"/>
      <c r="H51" s="41"/>
      <c r="I51" s="41"/>
      <c r="J51" s="41"/>
    </row>
    <row r="52" spans="5:10" x14ac:dyDescent="0.25">
      <c r="E52" s="41"/>
      <c r="F52" s="41"/>
      <c r="G52" s="41"/>
      <c r="H52" s="41"/>
      <c r="I52" s="41"/>
      <c r="J52" s="41"/>
    </row>
    <row r="53" spans="5:10" x14ac:dyDescent="0.25">
      <c r="E53" s="41"/>
      <c r="F53" s="41"/>
      <c r="G53" s="41"/>
      <c r="H53" s="41"/>
      <c r="I53" s="41"/>
      <c r="J53" s="41"/>
    </row>
    <row r="54" spans="5:10" x14ac:dyDescent="0.25">
      <c r="E54" s="41"/>
      <c r="F54" s="41"/>
      <c r="G54" s="41"/>
      <c r="H54" s="41"/>
      <c r="I54" s="41"/>
      <c r="J54" s="41"/>
    </row>
    <row r="55" spans="5:10" x14ac:dyDescent="0.25">
      <c r="E55" s="41"/>
      <c r="F55" s="41"/>
      <c r="G55" s="41"/>
      <c r="H55" s="41"/>
      <c r="I55" s="41"/>
      <c r="J55" s="41"/>
    </row>
    <row r="56" spans="5:10" x14ac:dyDescent="0.25">
      <c r="E56" s="41"/>
      <c r="F56" s="41"/>
      <c r="G56" s="41"/>
      <c r="H56" s="41"/>
      <c r="I56" s="41"/>
      <c r="J56" s="41"/>
    </row>
    <row r="57" spans="5:10" x14ac:dyDescent="0.25">
      <c r="E57" s="41"/>
      <c r="F57" s="41"/>
      <c r="G57" s="41"/>
      <c r="H57" s="41"/>
      <c r="I57" s="41"/>
      <c r="J57" s="41"/>
    </row>
    <row r="58" spans="5:10" x14ac:dyDescent="0.25">
      <c r="E58" s="41"/>
      <c r="F58" s="41"/>
      <c r="G58" s="41"/>
      <c r="H58" s="41"/>
      <c r="I58" s="41"/>
      <c r="J58" s="41"/>
    </row>
    <row r="59" spans="5:10" x14ac:dyDescent="0.25">
      <c r="E59" s="41"/>
      <c r="F59" s="41"/>
      <c r="G59" s="41"/>
      <c r="H59" s="41"/>
      <c r="I59" s="41"/>
      <c r="J59" s="41"/>
    </row>
    <row r="60" spans="5:10" x14ac:dyDescent="0.25">
      <c r="E60" s="41"/>
      <c r="F60" s="41"/>
      <c r="G60" s="41"/>
      <c r="H60" s="41"/>
      <c r="I60" s="41"/>
      <c r="J60" s="41"/>
    </row>
    <row r="61" spans="5:10" x14ac:dyDescent="0.25">
      <c r="E61" s="41"/>
      <c r="F61" s="41"/>
      <c r="G61" s="41"/>
      <c r="H61" s="41"/>
      <c r="I61" s="41"/>
      <c r="J61" s="41"/>
    </row>
    <row r="62" spans="5:10" x14ac:dyDescent="0.25">
      <c r="E62" s="41"/>
      <c r="F62" s="41"/>
      <c r="G62" s="41"/>
      <c r="H62" s="41"/>
      <c r="I62" s="41"/>
      <c r="J62" s="41"/>
    </row>
    <row r="63" spans="5:10" x14ac:dyDescent="0.25">
      <c r="E63" s="41"/>
      <c r="F63" s="41"/>
      <c r="G63" s="41"/>
      <c r="H63" s="41"/>
      <c r="I63" s="41"/>
      <c r="J63" s="41"/>
    </row>
    <row r="64" spans="5:10" x14ac:dyDescent="0.25">
      <c r="E64" s="41"/>
      <c r="F64" s="41"/>
      <c r="G64" s="41"/>
      <c r="H64" s="41"/>
      <c r="I64" s="41"/>
      <c r="J64" s="41"/>
    </row>
    <row r="65" spans="5:10" x14ac:dyDescent="0.25">
      <c r="E65" s="41"/>
      <c r="F65" s="41"/>
      <c r="G65" s="41"/>
      <c r="H65" s="41"/>
      <c r="I65" s="41"/>
      <c r="J65" s="41"/>
    </row>
    <row r="66" spans="5:10" x14ac:dyDescent="0.25">
      <c r="E66" s="41"/>
      <c r="F66" s="41"/>
      <c r="G66" s="41"/>
      <c r="H66" s="41"/>
      <c r="I66" s="41"/>
      <c r="J66" s="41"/>
    </row>
    <row r="67" spans="5:10" x14ac:dyDescent="0.25">
      <c r="E67" s="41"/>
      <c r="F67" s="41"/>
      <c r="G67" s="41"/>
      <c r="H67" s="41"/>
      <c r="I67" s="41"/>
      <c r="J67" s="41"/>
    </row>
    <row r="68" spans="5:10" x14ac:dyDescent="0.25">
      <c r="E68" s="41"/>
      <c r="F68" s="41"/>
      <c r="G68" s="41"/>
      <c r="H68" s="41"/>
      <c r="I68" s="41"/>
      <c r="J68" s="41"/>
    </row>
    <row r="69" spans="5:10" x14ac:dyDescent="0.25">
      <c r="E69" s="41"/>
      <c r="F69" s="41"/>
      <c r="G69" s="41"/>
      <c r="H69" s="41"/>
      <c r="I69" s="41"/>
      <c r="J69" s="41"/>
    </row>
    <row r="70" spans="5:10" x14ac:dyDescent="0.25">
      <c r="E70" s="41"/>
      <c r="F70" s="41"/>
      <c r="G70" s="41"/>
      <c r="H70" s="41"/>
      <c r="I70" s="41"/>
      <c r="J70" s="41"/>
    </row>
    <row r="71" spans="5:10" x14ac:dyDescent="0.25">
      <c r="E71" s="41"/>
      <c r="F71" s="41"/>
      <c r="G71" s="41"/>
      <c r="H71" s="41"/>
      <c r="I71" s="41"/>
      <c r="J71" s="41"/>
    </row>
    <row r="72" spans="5:10" x14ac:dyDescent="0.25">
      <c r="E72" s="41"/>
      <c r="F72" s="41"/>
      <c r="G72" s="41"/>
      <c r="H72" s="41"/>
      <c r="I72" s="41"/>
      <c r="J72" s="41"/>
    </row>
    <row r="73" spans="5:10" x14ac:dyDescent="0.25">
      <c r="E73" s="41"/>
      <c r="F73" s="41"/>
      <c r="G73" s="41"/>
      <c r="H73" s="41"/>
      <c r="I73" s="41"/>
      <c r="J73" s="41"/>
    </row>
    <row r="74" spans="5:10" x14ac:dyDescent="0.25">
      <c r="E74" s="41"/>
      <c r="F74" s="41"/>
      <c r="G74" s="41"/>
      <c r="H74" s="41"/>
      <c r="I74" s="41"/>
      <c r="J74" s="41"/>
    </row>
    <row r="75" spans="5:10" x14ac:dyDescent="0.25">
      <c r="E75" s="41"/>
      <c r="F75" s="41"/>
      <c r="G75" s="41"/>
      <c r="H75" s="41"/>
      <c r="I75" s="41"/>
      <c r="J75" s="41"/>
    </row>
    <row r="76" spans="5:10" x14ac:dyDescent="0.25">
      <c r="E76" s="41"/>
      <c r="F76" s="41"/>
      <c r="G76" s="41"/>
      <c r="H76" s="41"/>
      <c r="I76" s="41"/>
      <c r="J76" s="41"/>
    </row>
    <row r="77" spans="5:10" x14ac:dyDescent="0.25">
      <c r="E77" s="41"/>
      <c r="F77" s="41"/>
      <c r="G77" s="41"/>
      <c r="H77" s="41"/>
      <c r="I77" s="41"/>
      <c r="J77" s="41"/>
    </row>
    <row r="78" spans="5:10" x14ac:dyDescent="0.25">
      <c r="E78" s="41"/>
      <c r="F78" s="41"/>
      <c r="G78" s="41"/>
      <c r="H78" s="41"/>
      <c r="I78" s="41"/>
      <c r="J78" s="41"/>
    </row>
    <row r="79" spans="5:10" x14ac:dyDescent="0.25">
      <c r="E79" s="41"/>
      <c r="F79" s="41"/>
      <c r="G79" s="41"/>
      <c r="H79" s="41"/>
      <c r="I79" s="41"/>
      <c r="J79" s="41"/>
    </row>
    <row r="80" spans="5:10" x14ac:dyDescent="0.25">
      <c r="E80" s="41"/>
      <c r="F80" s="41"/>
      <c r="G80" s="41"/>
      <c r="H80" s="41"/>
      <c r="I80" s="41"/>
      <c r="J80" s="41"/>
    </row>
    <row r="81" spans="5:10" x14ac:dyDescent="0.25">
      <c r="E81" s="41"/>
      <c r="F81" s="41"/>
      <c r="G81" s="41"/>
      <c r="H81" s="41"/>
      <c r="I81" s="41"/>
      <c r="J81" s="41"/>
    </row>
    <row r="82" spans="5:10" x14ac:dyDescent="0.25">
      <c r="E82" s="41"/>
      <c r="F82" s="41"/>
      <c r="G82" s="41"/>
      <c r="H82" s="41"/>
      <c r="I82" s="41"/>
      <c r="J82" s="41"/>
    </row>
    <row r="83" spans="5:10" x14ac:dyDescent="0.25">
      <c r="E83" s="41"/>
      <c r="F83" s="41"/>
      <c r="G83" s="41"/>
      <c r="H83" s="41"/>
      <c r="I83" s="41"/>
      <c r="J83" s="41"/>
    </row>
    <row r="84" spans="5:10" x14ac:dyDescent="0.25">
      <c r="E84" s="41"/>
      <c r="F84" s="41"/>
      <c r="G84" s="41"/>
      <c r="H84" s="41"/>
      <c r="I84" s="41"/>
      <c r="J84" s="41"/>
    </row>
    <row r="85" spans="5:10" x14ac:dyDescent="0.25">
      <c r="E85" s="41"/>
      <c r="F85" s="41"/>
      <c r="G85" s="41"/>
      <c r="H85" s="41"/>
      <c r="I85" s="41"/>
      <c r="J85" s="41"/>
    </row>
    <row r="86" spans="5:10" x14ac:dyDescent="0.25">
      <c r="E86" s="41"/>
      <c r="F86" s="41"/>
      <c r="G86" s="41"/>
      <c r="H86" s="41"/>
      <c r="I86" s="41"/>
      <c r="J86" s="41"/>
    </row>
    <row r="87" spans="5:10" x14ac:dyDescent="0.25">
      <c r="E87" s="41"/>
      <c r="F87" s="41"/>
      <c r="G87" s="41"/>
      <c r="H87" s="41"/>
      <c r="I87" s="41"/>
      <c r="J87" s="41"/>
    </row>
    <row r="88" spans="5:10" x14ac:dyDescent="0.25">
      <c r="E88" s="41"/>
      <c r="F88" s="41"/>
      <c r="G88" s="41"/>
      <c r="H88" s="41"/>
      <c r="I88" s="41"/>
      <c r="J88" s="41"/>
    </row>
    <row r="89" spans="5:10" x14ac:dyDescent="0.25">
      <c r="E89" s="41"/>
      <c r="F89" s="41"/>
      <c r="G89" s="41"/>
      <c r="H89" s="41"/>
      <c r="I89" s="41"/>
      <c r="J89" s="41"/>
    </row>
    <row r="90" spans="5:10" x14ac:dyDescent="0.25">
      <c r="E90" s="41"/>
      <c r="F90" s="41"/>
      <c r="G90" s="41"/>
      <c r="H90" s="41"/>
      <c r="I90" s="41"/>
      <c r="J90" s="41"/>
    </row>
    <row r="91" spans="5:10" x14ac:dyDescent="0.25">
      <c r="E91" s="41"/>
      <c r="F91" s="41"/>
      <c r="G91" s="41"/>
      <c r="H91" s="41"/>
      <c r="I91" s="41"/>
      <c r="J91" s="41"/>
    </row>
    <row r="92" spans="5:10" x14ac:dyDescent="0.25">
      <c r="E92" s="41"/>
      <c r="F92" s="41"/>
      <c r="G92" s="41"/>
      <c r="H92" s="41"/>
      <c r="I92" s="41"/>
      <c r="J92" s="41"/>
    </row>
    <row r="93" spans="5:10" x14ac:dyDescent="0.25">
      <c r="E93" s="41"/>
      <c r="F93" s="41"/>
      <c r="G93" s="41"/>
      <c r="H93" s="41"/>
      <c r="I93" s="41"/>
      <c r="J93" s="41"/>
    </row>
    <row r="94" spans="5:10" x14ac:dyDescent="0.25">
      <c r="E94" s="41"/>
      <c r="F94" s="41"/>
      <c r="G94" s="41"/>
      <c r="H94" s="41"/>
      <c r="I94" s="41"/>
      <c r="J94" s="41"/>
    </row>
    <row r="95" spans="5:10" x14ac:dyDescent="0.25">
      <c r="E95" s="41"/>
      <c r="F95" s="41"/>
      <c r="G95" s="41"/>
      <c r="H95" s="41"/>
      <c r="I95" s="41"/>
      <c r="J95" s="41"/>
    </row>
    <row r="96" spans="5:10" x14ac:dyDescent="0.25">
      <c r="E96" s="41"/>
      <c r="F96" s="41"/>
      <c r="G96" s="41"/>
      <c r="H96" s="41"/>
      <c r="I96" s="41"/>
      <c r="J96" s="41"/>
    </row>
    <row r="97" spans="5:10" x14ac:dyDescent="0.25">
      <c r="E97" s="41"/>
      <c r="F97" s="41"/>
      <c r="G97" s="41"/>
      <c r="H97" s="41"/>
      <c r="I97" s="41"/>
      <c r="J97" s="41"/>
    </row>
    <row r="98" spans="5:10" x14ac:dyDescent="0.25">
      <c r="E98" s="41"/>
      <c r="F98" s="41"/>
      <c r="G98" s="41"/>
      <c r="H98" s="41"/>
      <c r="I98" s="41"/>
      <c r="J98" s="41"/>
    </row>
    <row r="99" spans="5:10" x14ac:dyDescent="0.25">
      <c r="E99" s="41"/>
      <c r="F99" s="41"/>
      <c r="G99" s="41"/>
      <c r="H99" s="41"/>
      <c r="I99" s="41"/>
      <c r="J99" s="41"/>
    </row>
    <row r="100" spans="5:10" x14ac:dyDescent="0.25">
      <c r="E100" s="41"/>
      <c r="F100" s="41"/>
      <c r="G100" s="41"/>
      <c r="H100" s="41"/>
      <c r="I100" s="41"/>
      <c r="J100" s="41"/>
    </row>
    <row r="101" spans="5:10" x14ac:dyDescent="0.25">
      <c r="E101" s="41"/>
      <c r="F101" s="41"/>
      <c r="G101" s="41"/>
      <c r="H101" s="41"/>
      <c r="I101" s="41"/>
      <c r="J101" s="41"/>
    </row>
    <row r="102" spans="5:10" x14ac:dyDescent="0.25">
      <c r="E102" s="41"/>
      <c r="F102" s="41"/>
      <c r="G102" s="41"/>
      <c r="H102" s="41"/>
      <c r="I102" s="41"/>
      <c r="J102" s="41"/>
    </row>
    <row r="103" spans="5:10" x14ac:dyDescent="0.25">
      <c r="E103" s="41"/>
      <c r="F103" s="41"/>
      <c r="G103" s="41"/>
      <c r="H103" s="41"/>
      <c r="I103" s="41"/>
      <c r="J103" s="41"/>
    </row>
    <row r="104" spans="5:10" x14ac:dyDescent="0.25">
      <c r="E104" s="41"/>
      <c r="F104" s="41"/>
      <c r="G104" s="41"/>
      <c r="H104" s="41"/>
      <c r="I104" s="41"/>
      <c r="J104" s="41"/>
    </row>
    <row r="105" spans="5:10" x14ac:dyDescent="0.25">
      <c r="E105" s="41"/>
      <c r="F105" s="41"/>
      <c r="G105" s="41"/>
      <c r="H105" s="41"/>
      <c r="I105" s="41"/>
      <c r="J105" s="41"/>
    </row>
    <row r="106" spans="5:10" x14ac:dyDescent="0.25">
      <c r="E106" s="41"/>
      <c r="F106" s="41"/>
      <c r="G106" s="41"/>
      <c r="H106" s="41"/>
      <c r="I106" s="41"/>
      <c r="J106" s="41"/>
    </row>
    <row r="107" spans="5:10" x14ac:dyDescent="0.25">
      <c r="E107" s="41"/>
      <c r="F107" s="41"/>
      <c r="G107" s="41"/>
      <c r="H107" s="41"/>
      <c r="I107" s="41"/>
      <c r="J107" s="41"/>
    </row>
    <row r="108" spans="5:10" x14ac:dyDescent="0.25">
      <c r="E108" s="41"/>
      <c r="F108" s="41"/>
      <c r="G108" s="41"/>
      <c r="H108" s="41"/>
      <c r="I108" s="41"/>
      <c r="J108" s="41"/>
    </row>
    <row r="109" spans="5:10" x14ac:dyDescent="0.25">
      <c r="E109" s="41"/>
      <c r="F109" s="41"/>
      <c r="G109" s="41"/>
      <c r="H109" s="41"/>
      <c r="I109" s="41"/>
      <c r="J109" s="41"/>
    </row>
    <row r="110" spans="5:10" x14ac:dyDescent="0.25">
      <c r="E110" s="41"/>
      <c r="F110" s="41"/>
      <c r="G110" s="41"/>
      <c r="H110" s="41"/>
      <c r="I110" s="41"/>
      <c r="J110" s="41"/>
    </row>
    <row r="111" spans="5:10" x14ac:dyDescent="0.25">
      <c r="E111" s="41"/>
      <c r="F111" s="41"/>
      <c r="G111" s="41"/>
      <c r="H111" s="41"/>
      <c r="I111" s="41"/>
      <c r="J111" s="41"/>
    </row>
    <row r="112" spans="5:10" x14ac:dyDescent="0.25">
      <c r="E112" s="41"/>
      <c r="F112" s="41"/>
      <c r="G112" s="41"/>
      <c r="H112" s="41"/>
      <c r="I112" s="41"/>
      <c r="J112" s="41"/>
    </row>
    <row r="113" spans="5:10" x14ac:dyDescent="0.25">
      <c r="E113" s="41"/>
      <c r="F113" s="41"/>
      <c r="G113" s="41"/>
      <c r="H113" s="41"/>
      <c r="I113" s="41"/>
      <c r="J113" s="41"/>
    </row>
    <row r="114" spans="5:10" x14ac:dyDescent="0.25">
      <c r="E114" s="41"/>
      <c r="F114" s="41"/>
      <c r="G114" s="41"/>
      <c r="H114" s="41"/>
      <c r="I114" s="41"/>
      <c r="J114" s="41"/>
    </row>
    <row r="115" spans="5:10" x14ac:dyDescent="0.25">
      <c r="E115" s="41"/>
      <c r="F115" s="41"/>
      <c r="G115" s="41"/>
      <c r="H115" s="41"/>
      <c r="I115" s="41"/>
      <c r="J115" s="41"/>
    </row>
    <row r="116" spans="5:10" x14ac:dyDescent="0.25">
      <c r="E116" s="41"/>
      <c r="F116" s="41"/>
      <c r="G116" s="41"/>
      <c r="H116" s="41"/>
      <c r="I116" s="41"/>
      <c r="J116" s="41"/>
    </row>
    <row r="117" spans="5:10" x14ac:dyDescent="0.25">
      <c r="E117" s="41"/>
      <c r="F117" s="41"/>
      <c r="G117" s="41"/>
      <c r="H117" s="41"/>
      <c r="I117" s="41"/>
      <c r="J117" s="41"/>
    </row>
    <row r="118" spans="5:10" x14ac:dyDescent="0.25">
      <c r="E118" s="41"/>
      <c r="F118" s="41"/>
      <c r="G118" s="41"/>
      <c r="H118" s="41"/>
      <c r="I118" s="41"/>
      <c r="J118" s="41"/>
    </row>
    <row r="119" spans="5:10" x14ac:dyDescent="0.25">
      <c r="E119" s="41"/>
      <c r="F119" s="41"/>
      <c r="G119" s="41"/>
      <c r="H119" s="41"/>
      <c r="I119" s="41"/>
      <c r="J119" s="41"/>
    </row>
    <row r="120" spans="5:10" x14ac:dyDescent="0.25">
      <c r="E120" s="41"/>
      <c r="F120" s="41"/>
      <c r="G120" s="41"/>
      <c r="H120" s="41"/>
      <c r="I120" s="41"/>
      <c r="J120" s="41"/>
    </row>
    <row r="121" spans="5:10" x14ac:dyDescent="0.25">
      <c r="E121" s="41"/>
      <c r="F121" s="41"/>
      <c r="G121" s="41"/>
      <c r="H121" s="41"/>
      <c r="I121" s="41"/>
      <c r="J121" s="41"/>
    </row>
    <row r="122" spans="5:10" x14ac:dyDescent="0.25">
      <c r="E122" s="41"/>
      <c r="F122" s="41"/>
      <c r="G122" s="41"/>
      <c r="H122" s="41"/>
      <c r="I122" s="41"/>
      <c r="J122" s="41"/>
    </row>
    <row r="123" spans="5:10" x14ac:dyDescent="0.25">
      <c r="E123" s="41"/>
      <c r="F123" s="41"/>
      <c r="G123" s="41"/>
      <c r="H123" s="41"/>
      <c r="I123" s="41"/>
      <c r="J123" s="41"/>
    </row>
    <row r="124" spans="5:10" x14ac:dyDescent="0.25">
      <c r="E124" s="41"/>
      <c r="F124" s="41"/>
      <c r="G124" s="41"/>
      <c r="H124" s="41"/>
      <c r="I124" s="41"/>
      <c r="J124" s="41"/>
    </row>
    <row r="125" spans="5:10" x14ac:dyDescent="0.25">
      <c r="E125" s="41"/>
      <c r="F125" s="41"/>
      <c r="G125" s="41"/>
      <c r="H125" s="41"/>
      <c r="I125" s="41"/>
      <c r="J125" s="41"/>
    </row>
    <row r="126" spans="5:10" x14ac:dyDescent="0.25">
      <c r="E126" s="41"/>
      <c r="F126" s="41"/>
      <c r="G126" s="41"/>
      <c r="H126" s="41"/>
      <c r="I126" s="41"/>
      <c r="J126" s="41"/>
    </row>
    <row r="127" spans="5:10" x14ac:dyDescent="0.25">
      <c r="E127" s="41"/>
      <c r="F127" s="41"/>
      <c r="G127" s="41"/>
      <c r="H127" s="41"/>
      <c r="I127" s="41"/>
      <c r="J127" s="41"/>
    </row>
    <row r="128" spans="5:10" x14ac:dyDescent="0.25">
      <c r="E128" s="41"/>
      <c r="F128" s="41"/>
      <c r="G128" s="41"/>
      <c r="H128" s="41"/>
      <c r="I128" s="41"/>
      <c r="J128" s="41"/>
    </row>
    <row r="129" spans="5:10" x14ac:dyDescent="0.25">
      <c r="E129" s="41"/>
      <c r="F129" s="41"/>
      <c r="G129" s="41"/>
      <c r="H129" s="41"/>
      <c r="I129" s="41"/>
      <c r="J129" s="41"/>
    </row>
    <row r="130" spans="5:10" x14ac:dyDescent="0.25">
      <c r="E130" s="41"/>
      <c r="F130" s="41"/>
      <c r="G130" s="41"/>
      <c r="H130" s="41"/>
      <c r="I130" s="41"/>
      <c r="J130" s="41"/>
    </row>
    <row r="131" spans="5:10" x14ac:dyDescent="0.25">
      <c r="E131" s="41"/>
      <c r="F131" s="41"/>
      <c r="G131" s="41"/>
      <c r="H131" s="41"/>
      <c r="I131" s="41"/>
      <c r="J131" s="41"/>
    </row>
    <row r="132" spans="5:10" x14ac:dyDescent="0.25">
      <c r="E132" s="41"/>
      <c r="F132" s="41"/>
      <c r="G132" s="41"/>
      <c r="H132" s="41"/>
      <c r="I132" s="41"/>
      <c r="J132" s="41"/>
    </row>
    <row r="133" spans="5:10" x14ac:dyDescent="0.25">
      <c r="E133" s="41"/>
      <c r="F133" s="41"/>
      <c r="G133" s="41"/>
      <c r="H133" s="41"/>
      <c r="I133" s="41"/>
      <c r="J133" s="41"/>
    </row>
    <row r="134" spans="5:10" x14ac:dyDescent="0.25">
      <c r="E134" s="41"/>
      <c r="F134" s="41"/>
      <c r="G134" s="41"/>
      <c r="H134" s="41"/>
      <c r="I134" s="41"/>
      <c r="J134" s="41"/>
    </row>
    <row r="135" spans="5:10" x14ac:dyDescent="0.25">
      <c r="E135" s="41"/>
      <c r="F135" s="41"/>
      <c r="G135" s="41"/>
      <c r="H135" s="41"/>
      <c r="I135" s="41"/>
      <c r="J135" s="41"/>
    </row>
    <row r="136" spans="5:10" x14ac:dyDescent="0.25">
      <c r="E136" s="41"/>
      <c r="F136" s="41"/>
      <c r="G136" s="41"/>
      <c r="H136" s="41"/>
      <c r="I136" s="41"/>
      <c r="J136" s="41"/>
    </row>
    <row r="137" spans="5:10" x14ac:dyDescent="0.25">
      <c r="E137" s="41"/>
      <c r="F137" s="41"/>
      <c r="G137" s="41"/>
      <c r="H137" s="41"/>
      <c r="I137" s="41"/>
      <c r="J137" s="41"/>
    </row>
    <row r="138" spans="5:10" x14ac:dyDescent="0.25">
      <c r="E138" s="41"/>
      <c r="F138" s="41"/>
      <c r="G138" s="41"/>
      <c r="H138" s="41"/>
      <c r="I138" s="41"/>
      <c r="J138" s="41"/>
    </row>
    <row r="139" spans="5:10" x14ac:dyDescent="0.25">
      <c r="E139" s="41"/>
      <c r="F139" s="41"/>
      <c r="G139" s="41"/>
      <c r="H139" s="41"/>
      <c r="I139" s="41"/>
      <c r="J139" s="41"/>
    </row>
    <row r="140" spans="5:10" x14ac:dyDescent="0.25">
      <c r="E140" s="41"/>
      <c r="F140" s="41"/>
      <c r="G140" s="41"/>
      <c r="H140" s="41"/>
      <c r="I140" s="41"/>
      <c r="J140" s="41"/>
    </row>
    <row r="141" spans="5:10" x14ac:dyDescent="0.25">
      <c r="E141" s="41"/>
      <c r="F141" s="41"/>
      <c r="G141" s="41"/>
      <c r="H141" s="41"/>
      <c r="I141" s="41"/>
      <c r="J141" s="41"/>
    </row>
    <row r="142" spans="5:10" x14ac:dyDescent="0.25">
      <c r="E142" s="41"/>
      <c r="F142" s="41"/>
      <c r="G142" s="41"/>
      <c r="H142" s="41"/>
      <c r="I142" s="41"/>
      <c r="J142" s="41"/>
    </row>
    <row r="143" spans="5:10" x14ac:dyDescent="0.25">
      <c r="E143" s="41"/>
      <c r="F143" s="41"/>
      <c r="G143" s="41"/>
      <c r="H143" s="41"/>
      <c r="I143" s="41"/>
      <c r="J143" s="41"/>
    </row>
    <row r="144" spans="5:10" x14ac:dyDescent="0.25">
      <c r="E144" s="41"/>
      <c r="F144" s="41"/>
      <c r="G144" s="41"/>
      <c r="H144" s="41"/>
      <c r="I144" s="41"/>
      <c r="J144" s="41"/>
    </row>
    <row r="145" spans="5:10" x14ac:dyDescent="0.25">
      <c r="E145" s="41"/>
      <c r="F145" s="41"/>
      <c r="G145" s="41"/>
      <c r="H145" s="41"/>
      <c r="I145" s="41"/>
      <c r="J145" s="41"/>
    </row>
    <row r="146" spans="5:10" x14ac:dyDescent="0.25">
      <c r="E146" s="41"/>
      <c r="F146" s="41"/>
      <c r="G146" s="41"/>
      <c r="H146" s="41"/>
      <c r="I146" s="41"/>
      <c r="J146" s="41"/>
    </row>
    <row r="147" spans="5:10" x14ac:dyDescent="0.25">
      <c r="E147" s="41"/>
      <c r="F147" s="41"/>
      <c r="G147" s="41"/>
      <c r="H147" s="41"/>
      <c r="I147" s="41"/>
      <c r="J147" s="41"/>
    </row>
    <row r="148" spans="5:10" x14ac:dyDescent="0.25">
      <c r="E148" s="41"/>
      <c r="F148" s="41"/>
      <c r="G148" s="41"/>
      <c r="H148" s="41"/>
      <c r="I148" s="41"/>
      <c r="J148" s="41"/>
    </row>
    <row r="149" spans="5:10" x14ac:dyDescent="0.25">
      <c r="E149" s="41"/>
      <c r="F149" s="41"/>
      <c r="G149" s="41"/>
      <c r="H149" s="41"/>
      <c r="I149" s="41"/>
      <c r="J149" s="41"/>
    </row>
    <row r="150" spans="5:10" x14ac:dyDescent="0.25">
      <c r="E150" s="41"/>
      <c r="F150" s="41"/>
      <c r="G150" s="41"/>
      <c r="H150" s="41"/>
      <c r="I150" s="41"/>
      <c r="J150" s="41"/>
    </row>
    <row r="151" spans="5:10" x14ac:dyDescent="0.25">
      <c r="E151" s="41"/>
      <c r="F151" s="41"/>
      <c r="G151" s="41"/>
      <c r="H151" s="41"/>
      <c r="I151" s="41"/>
      <c r="J151" s="41"/>
    </row>
    <row r="152" spans="5:10" x14ac:dyDescent="0.25">
      <c r="E152" s="41"/>
      <c r="F152" s="41"/>
      <c r="G152" s="41"/>
      <c r="H152" s="41"/>
      <c r="I152" s="41"/>
      <c r="J152" s="41"/>
    </row>
    <row r="153" spans="5:10" x14ac:dyDescent="0.25">
      <c r="E153" s="41"/>
      <c r="F153" s="41"/>
      <c r="G153" s="41"/>
      <c r="H153" s="41"/>
      <c r="I153" s="41"/>
      <c r="J153" s="41"/>
    </row>
    <row r="154" spans="5:10" x14ac:dyDescent="0.25">
      <c r="E154" s="41"/>
      <c r="F154" s="41"/>
      <c r="G154" s="41"/>
      <c r="H154" s="41"/>
      <c r="I154" s="41"/>
      <c r="J154" s="41"/>
    </row>
    <row r="155" spans="5:10" x14ac:dyDescent="0.25">
      <c r="E155" s="41"/>
      <c r="F155" s="41"/>
      <c r="G155" s="41"/>
      <c r="H155" s="41"/>
      <c r="I155" s="41"/>
      <c r="J155" s="41"/>
    </row>
    <row r="156" spans="5:10" x14ac:dyDescent="0.25">
      <c r="E156" s="41"/>
      <c r="F156" s="41"/>
      <c r="G156" s="41"/>
      <c r="H156" s="41"/>
      <c r="I156" s="41"/>
      <c r="J156" s="41"/>
    </row>
    <row r="157" spans="5:10" x14ac:dyDescent="0.25">
      <c r="E157" s="41"/>
      <c r="F157" s="41"/>
      <c r="G157" s="41"/>
      <c r="H157" s="41"/>
      <c r="I157" s="41"/>
      <c r="J157" s="41"/>
    </row>
    <row r="158" spans="5:10" x14ac:dyDescent="0.25">
      <c r="E158" s="41"/>
      <c r="F158" s="41"/>
      <c r="G158" s="41"/>
      <c r="H158" s="41"/>
      <c r="I158" s="41"/>
      <c r="J158" s="41"/>
    </row>
    <row r="159" spans="5:10" x14ac:dyDescent="0.25">
      <c r="E159" s="41"/>
      <c r="F159" s="41"/>
      <c r="G159" s="41"/>
      <c r="H159" s="41"/>
      <c r="I159" s="41"/>
      <c r="J159" s="41"/>
    </row>
    <row r="160" spans="5:10" x14ac:dyDescent="0.25">
      <c r="E160" s="41"/>
      <c r="F160" s="41"/>
      <c r="G160" s="41"/>
      <c r="H160" s="41"/>
      <c r="I160" s="41"/>
      <c r="J160" s="41"/>
    </row>
    <row r="161" spans="5:10" x14ac:dyDescent="0.25">
      <c r="E161" s="41"/>
      <c r="F161" s="41"/>
      <c r="G161" s="41"/>
      <c r="H161" s="41"/>
      <c r="I161" s="41"/>
      <c r="J161" s="41"/>
    </row>
    <row r="162" spans="5:10" x14ac:dyDescent="0.25">
      <c r="E162" s="41"/>
      <c r="F162" s="41"/>
      <c r="G162" s="41"/>
      <c r="H162" s="41"/>
      <c r="I162" s="41"/>
      <c r="J162" s="41"/>
    </row>
    <row r="163" spans="5:10" x14ac:dyDescent="0.25">
      <c r="E163" s="41"/>
      <c r="F163" s="41"/>
      <c r="G163" s="41"/>
      <c r="H163" s="41"/>
      <c r="I163" s="41"/>
      <c r="J163" s="41"/>
    </row>
    <row r="164" spans="5:10" x14ac:dyDescent="0.25">
      <c r="E164" s="41"/>
      <c r="F164" s="41"/>
      <c r="G164" s="41"/>
      <c r="H164" s="41"/>
      <c r="I164" s="41"/>
      <c r="J164" s="41"/>
    </row>
    <row r="165" spans="5:10" x14ac:dyDescent="0.25">
      <c r="E165" s="41"/>
      <c r="F165" s="41"/>
      <c r="G165" s="41"/>
      <c r="H165" s="41"/>
      <c r="I165" s="41"/>
      <c r="J165" s="41"/>
    </row>
    <row r="166" spans="5:10" x14ac:dyDescent="0.25">
      <c r="E166" s="41"/>
      <c r="F166" s="41"/>
      <c r="G166" s="41"/>
      <c r="H166" s="41"/>
      <c r="I166" s="41"/>
      <c r="J166" s="41"/>
    </row>
    <row r="167" spans="5:10" x14ac:dyDescent="0.25">
      <c r="E167" s="41"/>
      <c r="F167" s="41"/>
      <c r="G167" s="41"/>
      <c r="H167" s="41"/>
      <c r="I167" s="41"/>
      <c r="J167" s="41"/>
    </row>
    <row r="168" spans="5:10" x14ac:dyDescent="0.25">
      <c r="E168" s="41"/>
      <c r="F168" s="41"/>
      <c r="G168" s="41"/>
      <c r="H168" s="41"/>
      <c r="I168" s="41"/>
      <c r="J168" s="41"/>
    </row>
    <row r="169" spans="5:10" x14ac:dyDescent="0.25">
      <c r="E169" s="41"/>
      <c r="F169" s="41"/>
      <c r="G169" s="41"/>
      <c r="H169" s="41"/>
      <c r="I169" s="41"/>
      <c r="J169" s="41"/>
    </row>
    <row r="170" spans="5:10" x14ac:dyDescent="0.25">
      <c r="E170" s="41"/>
      <c r="F170" s="41"/>
      <c r="G170" s="41"/>
      <c r="H170" s="41"/>
      <c r="I170" s="41"/>
      <c r="J170" s="41"/>
    </row>
    <row r="171" spans="5:10" x14ac:dyDescent="0.25">
      <c r="E171" s="41"/>
      <c r="F171" s="41"/>
      <c r="G171" s="41"/>
      <c r="H171" s="41"/>
      <c r="I171" s="41"/>
      <c r="J171" s="41"/>
    </row>
    <row r="172" spans="5:10" x14ac:dyDescent="0.25">
      <c r="E172" s="41"/>
      <c r="F172" s="41"/>
      <c r="G172" s="41"/>
      <c r="H172" s="41"/>
      <c r="I172" s="41"/>
      <c r="J172" s="41"/>
    </row>
    <row r="173" spans="5:10" x14ac:dyDescent="0.25">
      <c r="E173" s="41"/>
      <c r="F173" s="41"/>
      <c r="G173" s="41"/>
      <c r="H173" s="41"/>
      <c r="I173" s="41"/>
      <c r="J173" s="41"/>
    </row>
    <row r="174" spans="5:10" x14ac:dyDescent="0.25">
      <c r="E174" s="41"/>
      <c r="F174" s="41"/>
      <c r="G174" s="41"/>
      <c r="H174" s="41"/>
      <c r="I174" s="41"/>
      <c r="J174" s="41"/>
    </row>
    <row r="175" spans="5:10" x14ac:dyDescent="0.25">
      <c r="E175" s="41"/>
      <c r="F175" s="41"/>
      <c r="G175" s="41"/>
      <c r="H175" s="41"/>
      <c r="I175" s="41"/>
      <c r="J175" s="41"/>
    </row>
    <row r="176" spans="5:10" x14ac:dyDescent="0.25">
      <c r="E176" s="41"/>
      <c r="F176" s="41"/>
      <c r="G176" s="41"/>
      <c r="H176" s="41"/>
      <c r="I176" s="41"/>
      <c r="J176" s="41"/>
    </row>
    <row r="177" spans="5:10" x14ac:dyDescent="0.25">
      <c r="E177" s="41"/>
      <c r="F177" s="41"/>
      <c r="G177" s="41"/>
      <c r="H177" s="41"/>
      <c r="I177" s="41"/>
      <c r="J177" s="41"/>
    </row>
    <row r="178" spans="5:10" x14ac:dyDescent="0.25">
      <c r="E178" s="41"/>
      <c r="F178" s="41"/>
      <c r="G178" s="41"/>
      <c r="H178" s="41"/>
      <c r="I178" s="41"/>
      <c r="J178" s="41"/>
    </row>
    <row r="179" spans="5:10" x14ac:dyDescent="0.25">
      <c r="E179" s="41"/>
      <c r="F179" s="41"/>
      <c r="G179" s="41"/>
      <c r="H179" s="41"/>
      <c r="I179" s="41"/>
      <c r="J179" s="41"/>
    </row>
    <row r="180" spans="5:10" x14ac:dyDescent="0.25">
      <c r="E180" s="41"/>
      <c r="F180" s="41"/>
      <c r="G180" s="41"/>
      <c r="H180" s="41"/>
      <c r="I180" s="41"/>
      <c r="J180" s="41"/>
    </row>
    <row r="181" spans="5:10" x14ac:dyDescent="0.25">
      <c r="E181" s="41"/>
      <c r="F181" s="41"/>
      <c r="G181" s="41"/>
      <c r="H181" s="41"/>
      <c r="I181" s="41"/>
      <c r="J181" s="41"/>
    </row>
    <row r="182" spans="5:10" x14ac:dyDescent="0.25">
      <c r="E182" s="41"/>
      <c r="F182" s="41"/>
      <c r="G182" s="41"/>
      <c r="H182" s="41"/>
      <c r="I182" s="41"/>
      <c r="J182" s="41"/>
    </row>
    <row r="183" spans="5:10" x14ac:dyDescent="0.25">
      <c r="E183" s="41"/>
      <c r="F183" s="41"/>
      <c r="G183" s="41"/>
      <c r="H183" s="41"/>
      <c r="I183" s="41"/>
      <c r="J183" s="41"/>
    </row>
    <row r="184" spans="5:10" x14ac:dyDescent="0.25">
      <c r="E184" s="41"/>
      <c r="F184" s="41"/>
      <c r="G184" s="41"/>
      <c r="H184" s="41"/>
      <c r="I184" s="41"/>
      <c r="J184" s="41"/>
    </row>
    <row r="185" spans="5:10" x14ac:dyDescent="0.25">
      <c r="E185" s="41"/>
      <c r="F185" s="41"/>
      <c r="G185" s="41"/>
      <c r="H185" s="41"/>
      <c r="I185" s="41"/>
      <c r="J185" s="41"/>
    </row>
    <row r="186" spans="5:10" x14ac:dyDescent="0.25">
      <c r="E186" s="41"/>
      <c r="F186" s="41"/>
      <c r="G186" s="41"/>
      <c r="H186" s="41"/>
      <c r="I186" s="41"/>
      <c r="J186" s="41"/>
    </row>
    <row r="187" spans="5:10" x14ac:dyDescent="0.25">
      <c r="E187" s="41"/>
      <c r="F187" s="41"/>
      <c r="G187" s="41"/>
      <c r="H187" s="41"/>
      <c r="I187" s="41"/>
      <c r="J187" s="41"/>
    </row>
    <row r="188" spans="5:10" x14ac:dyDescent="0.25">
      <c r="E188" s="41"/>
      <c r="F188" s="41"/>
      <c r="G188" s="41"/>
      <c r="H188" s="41"/>
      <c r="I188" s="41"/>
      <c r="J188" s="41"/>
    </row>
    <row r="189" spans="5:10" x14ac:dyDescent="0.25">
      <c r="E189" s="41"/>
      <c r="F189" s="41"/>
      <c r="G189" s="41"/>
      <c r="H189" s="41"/>
      <c r="I189" s="41"/>
      <c r="J189" s="41"/>
    </row>
    <row r="190" spans="5:10" x14ac:dyDescent="0.25">
      <c r="E190" s="41"/>
      <c r="F190" s="41"/>
      <c r="G190" s="41"/>
      <c r="H190" s="41"/>
      <c r="I190" s="41"/>
      <c r="J190" s="41"/>
    </row>
    <row r="191" spans="5:10" x14ac:dyDescent="0.25">
      <c r="E191" s="41"/>
      <c r="F191" s="41"/>
      <c r="G191" s="41"/>
      <c r="H191" s="41"/>
      <c r="I191" s="41"/>
      <c r="J191" s="41"/>
    </row>
    <row r="192" spans="5:10" x14ac:dyDescent="0.25">
      <c r="E192" s="41"/>
      <c r="F192" s="41"/>
      <c r="G192" s="41"/>
      <c r="H192" s="41"/>
      <c r="I192" s="41"/>
      <c r="J192" s="41"/>
    </row>
    <row r="193" spans="5:10" x14ac:dyDescent="0.25">
      <c r="E193" s="41"/>
      <c r="F193" s="41"/>
      <c r="G193" s="41"/>
      <c r="H193" s="41"/>
      <c r="I193" s="41"/>
      <c r="J193" s="41"/>
    </row>
    <row r="194" spans="5:10" x14ac:dyDescent="0.25">
      <c r="E194" s="41"/>
      <c r="F194" s="41"/>
      <c r="G194" s="41"/>
      <c r="H194" s="41"/>
      <c r="I194" s="41"/>
      <c r="J194" s="41"/>
    </row>
    <row r="195" spans="5:10" x14ac:dyDescent="0.25">
      <c r="E195" s="41"/>
      <c r="F195" s="41"/>
      <c r="G195" s="41"/>
      <c r="H195" s="41"/>
      <c r="I195" s="41"/>
      <c r="J195" s="41"/>
    </row>
    <row r="196" spans="5:10" x14ac:dyDescent="0.25">
      <c r="E196" s="41"/>
      <c r="F196" s="41"/>
      <c r="G196" s="41"/>
      <c r="H196" s="41"/>
      <c r="I196" s="41"/>
      <c r="J196" s="41"/>
    </row>
    <row r="197" spans="5:10" x14ac:dyDescent="0.25">
      <c r="E197" s="41"/>
      <c r="F197" s="41"/>
      <c r="G197" s="41"/>
      <c r="H197" s="41"/>
      <c r="I197" s="41"/>
      <c r="J197" s="41"/>
    </row>
    <row r="198" spans="5:10" x14ac:dyDescent="0.25">
      <c r="E198" s="41"/>
      <c r="F198" s="41"/>
      <c r="G198" s="41"/>
      <c r="H198" s="41"/>
      <c r="I198" s="41"/>
      <c r="J198" s="41"/>
    </row>
    <row r="199" spans="5:10" x14ac:dyDescent="0.25">
      <c r="E199" s="41"/>
      <c r="F199" s="41"/>
      <c r="G199" s="41"/>
      <c r="H199" s="41"/>
      <c r="I199" s="41"/>
      <c r="J199" s="41"/>
    </row>
    <row r="200" spans="5:10" x14ac:dyDescent="0.25">
      <c r="E200" s="41"/>
      <c r="F200" s="41"/>
      <c r="G200" s="41"/>
      <c r="H200" s="41"/>
      <c r="I200" s="41"/>
      <c r="J200" s="41"/>
    </row>
    <row r="201" spans="5:10" x14ac:dyDescent="0.25">
      <c r="E201" s="41"/>
      <c r="F201" s="41"/>
      <c r="G201" s="41"/>
      <c r="H201" s="41"/>
      <c r="I201" s="41"/>
      <c r="J201" s="41"/>
    </row>
    <row r="202" spans="5:10" x14ac:dyDescent="0.25">
      <c r="E202" s="41"/>
      <c r="F202" s="41"/>
      <c r="G202" s="41"/>
      <c r="H202" s="41"/>
      <c r="I202" s="41"/>
      <c r="J202" s="41"/>
    </row>
    <row r="203" spans="5:10" x14ac:dyDescent="0.25">
      <c r="E203" s="41"/>
      <c r="F203" s="41"/>
      <c r="G203" s="41"/>
      <c r="H203" s="41"/>
      <c r="I203" s="41"/>
      <c r="J203" s="41"/>
    </row>
    <row r="204" spans="5:10" x14ac:dyDescent="0.25">
      <c r="E204" s="41"/>
      <c r="F204" s="41"/>
      <c r="G204" s="41"/>
      <c r="H204" s="41"/>
      <c r="I204" s="41"/>
      <c r="J204" s="41"/>
    </row>
    <row r="205" spans="5:10" x14ac:dyDescent="0.25">
      <c r="E205" s="41"/>
      <c r="F205" s="41"/>
      <c r="G205" s="41"/>
      <c r="H205" s="41"/>
      <c r="I205" s="41"/>
      <c r="J205" s="41"/>
    </row>
    <row r="206" spans="5:10" x14ac:dyDescent="0.25">
      <c r="E206" s="41"/>
      <c r="F206" s="41"/>
      <c r="G206" s="41"/>
      <c r="H206" s="41"/>
      <c r="I206" s="41"/>
      <c r="J206" s="41"/>
    </row>
    <row r="207" spans="5:10" x14ac:dyDescent="0.25">
      <c r="E207" s="41"/>
      <c r="F207" s="41"/>
      <c r="G207" s="41"/>
      <c r="H207" s="41"/>
      <c r="I207" s="41"/>
      <c r="J207" s="41"/>
    </row>
    <row r="208" spans="5:10" x14ac:dyDescent="0.25">
      <c r="E208" s="41"/>
      <c r="F208" s="41"/>
      <c r="G208" s="41"/>
      <c r="H208" s="41"/>
      <c r="I208" s="41"/>
      <c r="J208" s="41"/>
    </row>
    <row r="209" spans="5:10" x14ac:dyDescent="0.25">
      <c r="E209" s="41"/>
      <c r="F209" s="41"/>
      <c r="G209" s="41"/>
      <c r="H209" s="41"/>
      <c r="I209" s="41"/>
      <c r="J209" s="41"/>
    </row>
    <row r="210" spans="5:10" x14ac:dyDescent="0.25">
      <c r="E210" s="41"/>
      <c r="F210" s="41"/>
      <c r="G210" s="41"/>
      <c r="H210" s="41"/>
      <c r="I210" s="41"/>
      <c r="J210" s="41"/>
    </row>
    <row r="211" spans="5:10" x14ac:dyDescent="0.25">
      <c r="E211" s="41"/>
      <c r="F211" s="41"/>
      <c r="G211" s="41"/>
      <c r="H211" s="41"/>
      <c r="I211" s="41"/>
      <c r="J211" s="41"/>
    </row>
    <row r="212" spans="5:10" x14ac:dyDescent="0.25">
      <c r="E212" s="41"/>
      <c r="F212" s="41"/>
      <c r="G212" s="41"/>
      <c r="H212" s="41"/>
      <c r="I212" s="41"/>
      <c r="J212" s="41"/>
    </row>
    <row r="213" spans="5:10" x14ac:dyDescent="0.25">
      <c r="E213" s="41"/>
      <c r="F213" s="41"/>
      <c r="G213" s="41"/>
      <c r="H213" s="41"/>
      <c r="I213" s="41"/>
      <c r="J213" s="41"/>
    </row>
    <row r="214" spans="5:10" x14ac:dyDescent="0.25">
      <c r="E214" s="41"/>
      <c r="F214" s="41"/>
      <c r="G214" s="41"/>
      <c r="H214" s="41"/>
      <c r="I214" s="41"/>
      <c r="J214" s="41"/>
    </row>
    <row r="215" spans="5:10" x14ac:dyDescent="0.25">
      <c r="E215" s="41"/>
      <c r="F215" s="41"/>
      <c r="G215" s="41"/>
      <c r="H215" s="41"/>
      <c r="I215" s="41"/>
      <c r="J215" s="41"/>
    </row>
    <row r="216" spans="5:10" x14ac:dyDescent="0.25">
      <c r="E216" s="41"/>
      <c r="F216" s="41"/>
      <c r="G216" s="41"/>
      <c r="H216" s="41"/>
      <c r="I216" s="41"/>
      <c r="J216" s="41"/>
    </row>
    <row r="217" spans="5:10" x14ac:dyDescent="0.25">
      <c r="E217" s="41"/>
      <c r="F217" s="41"/>
      <c r="G217" s="41"/>
      <c r="H217" s="41"/>
      <c r="I217" s="41"/>
      <c r="J217" s="41"/>
    </row>
    <row r="218" spans="5:10" x14ac:dyDescent="0.25">
      <c r="E218" s="41"/>
      <c r="F218" s="41"/>
      <c r="G218" s="41"/>
      <c r="H218" s="41"/>
      <c r="I218" s="41"/>
      <c r="J218" s="41"/>
    </row>
    <row r="219" spans="5:10" x14ac:dyDescent="0.25">
      <c r="E219" s="41"/>
      <c r="F219" s="41"/>
      <c r="G219" s="41"/>
      <c r="H219" s="41"/>
      <c r="I219" s="41"/>
      <c r="J219" s="41"/>
    </row>
    <row r="220" spans="5:10" x14ac:dyDescent="0.25">
      <c r="E220" s="41"/>
      <c r="F220" s="41"/>
      <c r="G220" s="41"/>
      <c r="H220" s="41"/>
      <c r="I220" s="41"/>
      <c r="J220" s="41"/>
    </row>
    <row r="221" spans="5:10" x14ac:dyDescent="0.25">
      <c r="E221" s="41"/>
      <c r="F221" s="41"/>
      <c r="G221" s="41"/>
      <c r="H221" s="41"/>
      <c r="I221" s="41"/>
      <c r="J221" s="41"/>
    </row>
    <row r="222" spans="5:10" x14ac:dyDescent="0.25">
      <c r="E222" s="41"/>
      <c r="F222" s="41"/>
      <c r="G222" s="41"/>
      <c r="H222" s="41"/>
      <c r="I222" s="41"/>
      <c r="J222" s="41"/>
    </row>
    <row r="223" spans="5:10" x14ac:dyDescent="0.25">
      <c r="E223" s="41"/>
      <c r="F223" s="41"/>
      <c r="G223" s="41"/>
      <c r="H223" s="41"/>
      <c r="I223" s="41"/>
      <c r="J223" s="41"/>
    </row>
    <row r="224" spans="5:10" x14ac:dyDescent="0.25">
      <c r="E224" s="41"/>
      <c r="F224" s="41"/>
      <c r="G224" s="41"/>
      <c r="H224" s="41"/>
      <c r="I224" s="41"/>
      <c r="J224" s="41"/>
    </row>
    <row r="225" spans="5:10" x14ac:dyDescent="0.25">
      <c r="E225" s="41"/>
      <c r="F225" s="41"/>
      <c r="G225" s="41"/>
      <c r="H225" s="41"/>
      <c r="I225" s="41"/>
      <c r="J225" s="41"/>
    </row>
    <row r="226" spans="5:10" x14ac:dyDescent="0.25">
      <c r="E226" s="41"/>
      <c r="F226" s="41"/>
      <c r="G226" s="41"/>
      <c r="H226" s="41"/>
      <c r="I226" s="41"/>
      <c r="J226" s="41"/>
    </row>
    <row r="227" spans="5:10" x14ac:dyDescent="0.25">
      <c r="E227" s="41"/>
      <c r="F227" s="41"/>
      <c r="G227" s="41"/>
      <c r="H227" s="41"/>
      <c r="I227" s="41"/>
      <c r="J227" s="41"/>
    </row>
    <row r="228" spans="5:10" x14ac:dyDescent="0.25">
      <c r="E228" s="41"/>
      <c r="F228" s="41"/>
      <c r="G228" s="41"/>
      <c r="H228" s="41"/>
      <c r="I228" s="41"/>
      <c r="J228" s="41"/>
    </row>
    <row r="229" spans="5:10" x14ac:dyDescent="0.25">
      <c r="E229" s="41"/>
      <c r="F229" s="41"/>
      <c r="G229" s="41"/>
      <c r="H229" s="41"/>
      <c r="I229" s="41"/>
      <c r="J229" s="41"/>
    </row>
    <row r="230" spans="5:10" x14ac:dyDescent="0.25">
      <c r="E230" s="41"/>
      <c r="F230" s="41"/>
      <c r="G230" s="41"/>
      <c r="H230" s="41"/>
      <c r="I230" s="41"/>
      <c r="J230" s="41"/>
    </row>
    <row r="231" spans="5:10" x14ac:dyDescent="0.25">
      <c r="E231" s="41"/>
      <c r="F231" s="41"/>
      <c r="G231" s="41"/>
      <c r="H231" s="41"/>
      <c r="I231" s="41"/>
      <c r="J231" s="41"/>
    </row>
    <row r="232" spans="5:10" x14ac:dyDescent="0.25">
      <c r="E232" s="41"/>
      <c r="F232" s="41"/>
      <c r="G232" s="41"/>
      <c r="H232" s="41"/>
      <c r="I232" s="41"/>
      <c r="J232" s="41"/>
    </row>
    <row r="233" spans="5:10" x14ac:dyDescent="0.25">
      <c r="E233" s="41"/>
      <c r="F233" s="41"/>
      <c r="G233" s="41"/>
      <c r="H233" s="41"/>
      <c r="I233" s="41"/>
      <c r="J233" s="41"/>
    </row>
    <row r="234" spans="5:10" x14ac:dyDescent="0.25">
      <c r="E234" s="41"/>
      <c r="F234" s="41"/>
      <c r="G234" s="41"/>
      <c r="H234" s="41"/>
      <c r="I234" s="41"/>
      <c r="J234" s="41"/>
    </row>
    <row r="235" spans="5:10" x14ac:dyDescent="0.25">
      <c r="E235" s="41"/>
      <c r="F235" s="41"/>
      <c r="G235" s="41"/>
      <c r="H235" s="41"/>
      <c r="I235" s="41"/>
      <c r="J235" s="41"/>
    </row>
    <row r="236" spans="5:10" x14ac:dyDescent="0.25">
      <c r="E236" s="41"/>
      <c r="F236" s="41"/>
      <c r="G236" s="41"/>
      <c r="H236" s="41"/>
      <c r="I236" s="41"/>
      <c r="J236" s="41"/>
    </row>
    <row r="237" spans="5:10" x14ac:dyDescent="0.25">
      <c r="E237" s="41"/>
      <c r="F237" s="41"/>
      <c r="G237" s="41"/>
      <c r="H237" s="41"/>
      <c r="I237" s="41"/>
      <c r="J237" s="41"/>
    </row>
    <row r="238" spans="5:10" x14ac:dyDescent="0.25">
      <c r="E238" s="41"/>
      <c r="F238" s="41"/>
      <c r="G238" s="41"/>
      <c r="H238" s="41"/>
      <c r="I238" s="41"/>
      <c r="J238" s="41"/>
    </row>
    <row r="239" spans="5:10" x14ac:dyDescent="0.25">
      <c r="E239" s="41"/>
      <c r="F239" s="41"/>
      <c r="G239" s="41"/>
      <c r="H239" s="41"/>
      <c r="I239" s="41"/>
      <c r="J239" s="41"/>
    </row>
    <row r="240" spans="5:10" x14ac:dyDescent="0.25">
      <c r="E240" s="41"/>
      <c r="F240" s="41"/>
      <c r="G240" s="41"/>
      <c r="H240" s="41"/>
      <c r="I240" s="41"/>
      <c r="J240" s="41"/>
    </row>
    <row r="241" spans="5:10" x14ac:dyDescent="0.25">
      <c r="E241" s="41"/>
      <c r="F241" s="41"/>
      <c r="G241" s="41"/>
      <c r="H241" s="41"/>
      <c r="I241" s="41"/>
      <c r="J241" s="41"/>
    </row>
    <row r="242" spans="5:10" x14ac:dyDescent="0.25">
      <c r="E242" s="41"/>
      <c r="F242" s="41"/>
      <c r="G242" s="41"/>
      <c r="H242" s="41"/>
      <c r="I242" s="41"/>
      <c r="J242" s="41"/>
    </row>
    <row r="243" spans="5:10" x14ac:dyDescent="0.25">
      <c r="E243" s="41"/>
      <c r="F243" s="41"/>
      <c r="G243" s="41"/>
      <c r="H243" s="41"/>
      <c r="I243" s="41"/>
      <c r="J243" s="41"/>
    </row>
    <row r="244" spans="5:10" x14ac:dyDescent="0.25">
      <c r="E244" s="41"/>
      <c r="F244" s="41"/>
      <c r="G244" s="41"/>
      <c r="H244" s="41"/>
      <c r="I244" s="41"/>
      <c r="J244" s="41"/>
    </row>
    <row r="245" spans="5:10" x14ac:dyDescent="0.25">
      <c r="E245" s="41"/>
      <c r="F245" s="41"/>
      <c r="G245" s="41"/>
      <c r="H245" s="41"/>
      <c r="I245" s="41"/>
      <c r="J245" s="41"/>
    </row>
    <row r="246" spans="5:10" x14ac:dyDescent="0.25">
      <c r="E246" s="41"/>
      <c r="F246" s="41"/>
      <c r="G246" s="41"/>
      <c r="H246" s="41"/>
      <c r="I246" s="41"/>
      <c r="J246" s="41"/>
    </row>
    <row r="247" spans="5:10" x14ac:dyDescent="0.25">
      <c r="E247" s="41"/>
      <c r="F247" s="41"/>
      <c r="G247" s="41"/>
      <c r="H247" s="41"/>
      <c r="I247" s="41"/>
      <c r="J247" s="41"/>
    </row>
    <row r="248" spans="5:10" x14ac:dyDescent="0.25">
      <c r="E248" s="41"/>
      <c r="F248" s="41"/>
      <c r="G248" s="41"/>
      <c r="H248" s="41"/>
      <c r="I248" s="41"/>
      <c r="J248" s="41"/>
    </row>
    <row r="249" spans="5:10" x14ac:dyDescent="0.25">
      <c r="E249" s="41"/>
      <c r="F249" s="41"/>
      <c r="G249" s="41"/>
      <c r="H249" s="41"/>
      <c r="I249" s="41"/>
      <c r="J249" s="41"/>
    </row>
    <row r="250" spans="5:10" x14ac:dyDescent="0.25">
      <c r="E250" s="41"/>
      <c r="F250" s="41"/>
      <c r="G250" s="41"/>
      <c r="H250" s="41"/>
      <c r="I250" s="41"/>
      <c r="J250" s="41"/>
    </row>
    <row r="251" spans="5:10" x14ac:dyDescent="0.25">
      <c r="E251" s="41"/>
      <c r="F251" s="41"/>
      <c r="G251" s="41"/>
      <c r="H251" s="41"/>
      <c r="I251" s="41"/>
      <c r="J251" s="41"/>
    </row>
    <row r="252" spans="5:10" x14ac:dyDescent="0.25">
      <c r="E252" s="41"/>
      <c r="F252" s="41"/>
      <c r="G252" s="41"/>
      <c r="H252" s="41"/>
      <c r="I252" s="41"/>
      <c r="J252" s="41"/>
    </row>
    <row r="253" spans="5:10" x14ac:dyDescent="0.25">
      <c r="E253" s="41"/>
      <c r="F253" s="41"/>
      <c r="G253" s="41"/>
      <c r="H253" s="41"/>
      <c r="I253" s="41"/>
      <c r="J253" s="41"/>
    </row>
    <row r="254" spans="5:10" x14ac:dyDescent="0.25">
      <c r="E254" s="41"/>
      <c r="F254" s="41"/>
      <c r="G254" s="41"/>
      <c r="H254" s="41"/>
      <c r="I254" s="41"/>
      <c r="J254" s="41"/>
    </row>
    <row r="255" spans="5:10" x14ac:dyDescent="0.25">
      <c r="E255" s="41"/>
      <c r="F255" s="41"/>
      <c r="G255" s="41"/>
      <c r="H255" s="41"/>
      <c r="I255" s="41"/>
      <c r="J255" s="41"/>
    </row>
    <row r="256" spans="5:10" x14ac:dyDescent="0.25">
      <c r="E256" s="41"/>
      <c r="F256" s="41"/>
      <c r="G256" s="41"/>
      <c r="H256" s="41"/>
      <c r="I256" s="41"/>
      <c r="J256" s="41"/>
    </row>
    <row r="257" spans="5:10" x14ac:dyDescent="0.25">
      <c r="E257" s="41"/>
      <c r="F257" s="41"/>
      <c r="G257" s="41"/>
      <c r="H257" s="41"/>
      <c r="I257" s="41"/>
      <c r="J257" s="41"/>
    </row>
    <row r="258" spans="5:10" x14ac:dyDescent="0.25">
      <c r="E258" s="41"/>
      <c r="F258" s="41"/>
      <c r="G258" s="41"/>
      <c r="H258" s="41"/>
      <c r="I258" s="41"/>
      <c r="J258" s="41"/>
    </row>
    <row r="259" spans="5:10" x14ac:dyDescent="0.25">
      <c r="E259" s="41"/>
      <c r="F259" s="41"/>
      <c r="G259" s="41"/>
      <c r="H259" s="41"/>
      <c r="I259" s="41"/>
      <c r="J259" s="41"/>
    </row>
    <row r="260" spans="5:10" x14ac:dyDescent="0.25">
      <c r="E260" s="41"/>
      <c r="F260" s="41"/>
      <c r="G260" s="41"/>
      <c r="H260" s="41"/>
      <c r="I260" s="41"/>
      <c r="J260" s="41"/>
    </row>
    <row r="261" spans="5:10" x14ac:dyDescent="0.25">
      <c r="E261" s="41"/>
      <c r="F261" s="41"/>
      <c r="G261" s="41"/>
      <c r="H261" s="41"/>
      <c r="I261" s="41"/>
      <c r="J261" s="41"/>
    </row>
    <row r="262" spans="5:10" x14ac:dyDescent="0.25">
      <c r="E262" s="41"/>
      <c r="F262" s="41"/>
      <c r="G262" s="41"/>
      <c r="H262" s="41"/>
      <c r="I262" s="41"/>
      <c r="J262" s="41"/>
    </row>
    <row r="263" spans="5:10" x14ac:dyDescent="0.25">
      <c r="E263" s="41"/>
      <c r="F263" s="41"/>
      <c r="G263" s="41"/>
      <c r="H263" s="41"/>
      <c r="I263" s="41"/>
      <c r="J263" s="41"/>
    </row>
    <row r="264" spans="5:10" x14ac:dyDescent="0.25">
      <c r="E264" s="41"/>
      <c r="F264" s="41"/>
      <c r="G264" s="41"/>
      <c r="H264" s="41"/>
      <c r="I264" s="41"/>
      <c r="J264" s="41"/>
    </row>
    <row r="265" spans="5:10" x14ac:dyDescent="0.25">
      <c r="E265" s="41"/>
      <c r="F265" s="41"/>
      <c r="G265" s="41"/>
      <c r="H265" s="41"/>
      <c r="I265" s="41"/>
      <c r="J265" s="41"/>
    </row>
    <row r="266" spans="5:10" x14ac:dyDescent="0.25">
      <c r="E266" s="41"/>
      <c r="F266" s="41"/>
      <c r="G266" s="41"/>
      <c r="H266" s="41"/>
      <c r="I266" s="41"/>
      <c r="J266" s="41"/>
    </row>
    <row r="267" spans="5:10" x14ac:dyDescent="0.25">
      <c r="E267" s="41"/>
      <c r="F267" s="41"/>
      <c r="G267" s="41"/>
      <c r="H267" s="41"/>
      <c r="I267" s="41"/>
      <c r="J267" s="41"/>
    </row>
    <row r="268" spans="5:10" x14ac:dyDescent="0.25">
      <c r="E268" s="41"/>
      <c r="F268" s="41"/>
      <c r="G268" s="41"/>
      <c r="H268" s="41"/>
      <c r="I268" s="41"/>
      <c r="J268" s="41"/>
    </row>
    <row r="269" spans="5:10" x14ac:dyDescent="0.25">
      <c r="E269" s="41"/>
      <c r="F269" s="41"/>
      <c r="G269" s="41"/>
      <c r="H269" s="41"/>
      <c r="I269" s="41"/>
      <c r="J269" s="41"/>
    </row>
    <row r="270" spans="5:10" x14ac:dyDescent="0.25">
      <c r="E270" s="41"/>
      <c r="F270" s="41"/>
      <c r="G270" s="41"/>
      <c r="H270" s="41"/>
      <c r="I270" s="41"/>
      <c r="J270" s="41"/>
    </row>
    <row r="271" spans="5:10" x14ac:dyDescent="0.25">
      <c r="E271" s="41"/>
      <c r="F271" s="41"/>
      <c r="G271" s="41"/>
      <c r="H271" s="41"/>
      <c r="I271" s="41"/>
      <c r="J271" s="41"/>
    </row>
    <row r="272" spans="5:10" x14ac:dyDescent="0.25">
      <c r="E272" s="41"/>
      <c r="F272" s="41"/>
      <c r="G272" s="41"/>
      <c r="H272" s="41"/>
      <c r="I272" s="41"/>
      <c r="J272" s="41"/>
    </row>
    <row r="273" spans="5:10" x14ac:dyDescent="0.25">
      <c r="E273" s="41"/>
      <c r="F273" s="41"/>
      <c r="G273" s="41"/>
      <c r="H273" s="41"/>
      <c r="I273" s="41"/>
      <c r="J273" s="41"/>
    </row>
    <row r="274" spans="5:10" x14ac:dyDescent="0.25">
      <c r="E274" s="41"/>
      <c r="F274" s="41"/>
      <c r="G274" s="41"/>
      <c r="H274" s="41"/>
      <c r="I274" s="41"/>
      <c r="J274" s="41"/>
    </row>
    <row r="275" spans="5:10" x14ac:dyDescent="0.25">
      <c r="E275" s="41"/>
      <c r="F275" s="41"/>
      <c r="G275" s="41"/>
      <c r="H275" s="41"/>
      <c r="I275" s="41"/>
      <c r="J275" s="41"/>
    </row>
    <row r="276" spans="5:10" x14ac:dyDescent="0.25">
      <c r="E276" s="41"/>
      <c r="F276" s="41"/>
      <c r="G276" s="41"/>
      <c r="H276" s="41"/>
      <c r="I276" s="41"/>
      <c r="J276" s="41"/>
    </row>
    <row r="277" spans="5:10" x14ac:dyDescent="0.25">
      <c r="E277" s="41"/>
      <c r="F277" s="41"/>
      <c r="G277" s="41"/>
      <c r="H277" s="41"/>
      <c r="I277" s="41"/>
      <c r="J277" s="41"/>
    </row>
    <row r="278" spans="5:10" x14ac:dyDescent="0.25">
      <c r="E278" s="41"/>
      <c r="F278" s="41"/>
      <c r="G278" s="41"/>
      <c r="H278" s="41"/>
      <c r="I278" s="41"/>
      <c r="J278" s="41"/>
    </row>
    <row r="279" spans="5:10" x14ac:dyDescent="0.25">
      <c r="E279" s="41"/>
      <c r="F279" s="41"/>
      <c r="G279" s="41"/>
      <c r="H279" s="41"/>
      <c r="I279" s="41"/>
      <c r="J279" s="41"/>
    </row>
    <row r="280" spans="5:10" x14ac:dyDescent="0.25">
      <c r="E280" s="41"/>
      <c r="F280" s="41"/>
      <c r="G280" s="41"/>
      <c r="H280" s="41"/>
      <c r="I280" s="41"/>
      <c r="J280" s="41"/>
    </row>
    <row r="281" spans="5:10" x14ac:dyDescent="0.25">
      <c r="E281" s="41"/>
      <c r="F281" s="41"/>
      <c r="G281" s="41"/>
      <c r="H281" s="41"/>
      <c r="I281" s="41"/>
      <c r="J281" s="41"/>
    </row>
    <row r="282" spans="5:10" x14ac:dyDescent="0.25">
      <c r="E282" s="41"/>
      <c r="F282" s="41"/>
      <c r="G282" s="41"/>
      <c r="H282" s="41"/>
      <c r="I282" s="41"/>
      <c r="J282" s="41"/>
    </row>
    <row r="283" spans="5:10" x14ac:dyDescent="0.25">
      <c r="E283" s="41"/>
      <c r="F283" s="41"/>
      <c r="G283" s="41"/>
      <c r="H283" s="41"/>
      <c r="I283" s="41"/>
      <c r="J283" s="41"/>
    </row>
    <row r="284" spans="5:10" x14ac:dyDescent="0.25">
      <c r="E284" s="41"/>
      <c r="F284" s="41"/>
      <c r="G284" s="41"/>
      <c r="H284" s="41"/>
      <c r="I284" s="41"/>
      <c r="J284" s="41"/>
    </row>
    <row r="285" spans="5:10" x14ac:dyDescent="0.25">
      <c r="E285" s="41"/>
      <c r="F285" s="41"/>
      <c r="G285" s="41"/>
      <c r="H285" s="41"/>
      <c r="I285" s="41"/>
      <c r="J285" s="41"/>
    </row>
    <row r="286" spans="5:10" x14ac:dyDescent="0.25">
      <c r="E286" s="41"/>
      <c r="F286" s="41"/>
      <c r="G286" s="41"/>
      <c r="H286" s="41"/>
      <c r="I286" s="41"/>
      <c r="J286" s="41"/>
    </row>
    <row r="287" spans="5:10" x14ac:dyDescent="0.25">
      <c r="E287" s="41"/>
      <c r="F287" s="41"/>
      <c r="G287" s="41"/>
      <c r="H287" s="41"/>
      <c r="I287" s="41"/>
      <c r="J287" s="41"/>
    </row>
    <row r="288" spans="5:10" x14ac:dyDescent="0.25">
      <c r="E288" s="41"/>
      <c r="F288" s="41"/>
      <c r="G288" s="41"/>
      <c r="H288" s="41"/>
      <c r="I288" s="41"/>
      <c r="J288" s="41"/>
    </row>
    <row r="289" spans="5:10" x14ac:dyDescent="0.25">
      <c r="E289" s="41"/>
      <c r="F289" s="41"/>
      <c r="G289" s="41"/>
      <c r="H289" s="41"/>
      <c r="I289" s="41"/>
      <c r="J289" s="41"/>
    </row>
    <row r="290" spans="5:10" x14ac:dyDescent="0.25">
      <c r="E290" s="41"/>
      <c r="F290" s="41"/>
      <c r="G290" s="41"/>
      <c r="H290" s="41"/>
      <c r="I290" s="41"/>
      <c r="J290" s="41"/>
    </row>
    <row r="291" spans="5:10" x14ac:dyDescent="0.25">
      <c r="E291" s="41"/>
      <c r="F291" s="41"/>
      <c r="G291" s="41"/>
      <c r="H291" s="41"/>
      <c r="I291" s="41"/>
      <c r="J291" s="41"/>
    </row>
    <row r="292" spans="5:10" x14ac:dyDescent="0.25">
      <c r="E292" s="41"/>
      <c r="F292" s="41"/>
      <c r="G292" s="41"/>
      <c r="H292" s="41"/>
      <c r="I292" s="41"/>
      <c r="J292" s="41"/>
    </row>
    <row r="293" spans="5:10" x14ac:dyDescent="0.25">
      <c r="E293" s="41"/>
      <c r="F293" s="41"/>
      <c r="G293" s="41"/>
      <c r="H293" s="41"/>
      <c r="I293" s="41"/>
      <c r="J293" s="41"/>
    </row>
    <row r="294" spans="5:10" x14ac:dyDescent="0.25">
      <c r="E294" s="41"/>
      <c r="F294" s="41"/>
      <c r="G294" s="41"/>
      <c r="H294" s="41"/>
      <c r="I294" s="41"/>
      <c r="J294" s="41"/>
    </row>
    <row r="295" spans="5:10" x14ac:dyDescent="0.25">
      <c r="E295" s="41"/>
      <c r="F295" s="41"/>
      <c r="G295" s="41"/>
      <c r="H295" s="41"/>
      <c r="I295" s="41"/>
      <c r="J295" s="41"/>
    </row>
    <row r="296" spans="5:10" x14ac:dyDescent="0.25">
      <c r="E296" s="41"/>
      <c r="F296" s="41"/>
      <c r="G296" s="41"/>
      <c r="H296" s="41"/>
      <c r="I296" s="41"/>
      <c r="J296" s="41"/>
    </row>
    <row r="297" spans="5:10" x14ac:dyDescent="0.25">
      <c r="E297" s="41"/>
      <c r="F297" s="41"/>
      <c r="G297" s="41"/>
      <c r="H297" s="41"/>
      <c r="I297" s="41"/>
      <c r="J297" s="41"/>
    </row>
    <row r="298" spans="5:10" x14ac:dyDescent="0.25">
      <c r="E298" s="41"/>
      <c r="F298" s="41"/>
      <c r="G298" s="41"/>
      <c r="H298" s="41"/>
      <c r="I298" s="41"/>
      <c r="J298" s="41"/>
    </row>
    <row r="299" spans="5:10" x14ac:dyDescent="0.25">
      <c r="E299" s="41"/>
      <c r="F299" s="41"/>
      <c r="G299" s="41"/>
      <c r="H299" s="41"/>
      <c r="I299" s="41"/>
      <c r="J299" s="41"/>
    </row>
    <row r="300" spans="5:10" x14ac:dyDescent="0.25">
      <c r="E300" s="41"/>
      <c r="F300" s="41"/>
      <c r="G300" s="41"/>
      <c r="H300" s="41"/>
      <c r="I300" s="41"/>
      <c r="J300" s="41"/>
    </row>
    <row r="301" spans="5:10" x14ac:dyDescent="0.25">
      <c r="E301" s="41"/>
      <c r="F301" s="41"/>
      <c r="G301" s="41"/>
      <c r="H301" s="41"/>
      <c r="I301" s="41"/>
      <c r="J301" s="41"/>
    </row>
    <row r="302" spans="5:10" x14ac:dyDescent="0.25">
      <c r="E302" s="41"/>
      <c r="F302" s="41"/>
      <c r="G302" s="41"/>
      <c r="H302" s="41"/>
      <c r="I302" s="41"/>
      <c r="J302" s="41"/>
    </row>
    <row r="303" spans="5:10" x14ac:dyDescent="0.25">
      <c r="E303" s="41"/>
      <c r="F303" s="41"/>
      <c r="G303" s="41"/>
      <c r="H303" s="41"/>
      <c r="I303" s="41"/>
      <c r="J303" s="41"/>
    </row>
    <row r="304" spans="5:10" x14ac:dyDescent="0.25">
      <c r="E304" s="41"/>
      <c r="F304" s="41"/>
      <c r="G304" s="41"/>
      <c r="H304" s="41"/>
      <c r="I304" s="41"/>
      <c r="J304" s="41"/>
    </row>
    <row r="305" spans="5:10" x14ac:dyDescent="0.25">
      <c r="E305" s="41"/>
      <c r="F305" s="41"/>
      <c r="G305" s="41"/>
      <c r="H305" s="41"/>
      <c r="I305" s="41"/>
      <c r="J305" s="41"/>
    </row>
    <row r="306" spans="5:10" x14ac:dyDescent="0.25">
      <c r="E306" s="41"/>
      <c r="F306" s="41"/>
      <c r="G306" s="41"/>
      <c r="H306" s="41"/>
      <c r="I306" s="41"/>
      <c r="J306" s="41"/>
    </row>
    <row r="307" spans="5:10" x14ac:dyDescent="0.25">
      <c r="E307" s="41"/>
      <c r="F307" s="41"/>
      <c r="G307" s="41"/>
      <c r="H307" s="41"/>
      <c r="I307" s="41"/>
      <c r="J307" s="41"/>
    </row>
    <row r="308" spans="5:10" x14ac:dyDescent="0.25">
      <c r="E308" s="41"/>
      <c r="F308" s="41"/>
      <c r="G308" s="41"/>
      <c r="H308" s="41"/>
      <c r="I308" s="41"/>
      <c r="J308" s="41"/>
    </row>
    <row r="309" spans="5:10" x14ac:dyDescent="0.25">
      <c r="E309" s="41"/>
      <c r="F309" s="41"/>
      <c r="G309" s="41"/>
      <c r="H309" s="41"/>
      <c r="I309" s="41"/>
      <c r="J309" s="41"/>
    </row>
    <row r="310" spans="5:10" x14ac:dyDescent="0.25">
      <c r="E310" s="41"/>
      <c r="F310" s="41"/>
      <c r="G310" s="41"/>
      <c r="H310" s="41"/>
      <c r="I310" s="41"/>
      <c r="J310" s="41"/>
    </row>
    <row r="311" spans="5:10" x14ac:dyDescent="0.25">
      <c r="E311" s="41"/>
      <c r="F311" s="41"/>
      <c r="G311" s="41"/>
      <c r="H311" s="41"/>
      <c r="I311" s="41"/>
      <c r="J311" s="41"/>
    </row>
    <row r="312" spans="5:10" x14ac:dyDescent="0.25">
      <c r="E312" s="41"/>
      <c r="F312" s="41"/>
      <c r="G312" s="41"/>
      <c r="H312" s="41"/>
      <c r="I312" s="41"/>
      <c r="J312" s="41"/>
    </row>
    <row r="313" spans="5:10" x14ac:dyDescent="0.25">
      <c r="E313" s="41"/>
      <c r="F313" s="41"/>
      <c r="G313" s="41"/>
      <c r="H313" s="41"/>
      <c r="I313" s="41"/>
      <c r="J313" s="41"/>
    </row>
    <row r="314" spans="5:10" x14ac:dyDescent="0.25">
      <c r="E314" s="41"/>
      <c r="F314" s="41"/>
      <c r="G314" s="41"/>
      <c r="H314" s="41"/>
      <c r="I314" s="41"/>
      <c r="J314" s="41"/>
    </row>
    <row r="315" spans="5:10" x14ac:dyDescent="0.25">
      <c r="E315" s="41"/>
      <c r="F315" s="41"/>
      <c r="G315" s="41"/>
      <c r="H315" s="41"/>
      <c r="I315" s="41"/>
      <c r="J315" s="41"/>
    </row>
    <row r="316" spans="5:10" x14ac:dyDescent="0.25">
      <c r="E316" s="41"/>
      <c r="F316" s="41"/>
      <c r="G316" s="41"/>
      <c r="H316" s="41"/>
      <c r="I316" s="41"/>
      <c r="J316" s="41"/>
    </row>
    <row r="317" spans="5:10" x14ac:dyDescent="0.25">
      <c r="E317" s="41"/>
      <c r="F317" s="41"/>
      <c r="G317" s="41"/>
      <c r="H317" s="41"/>
      <c r="I317" s="41"/>
      <c r="J317" s="41"/>
    </row>
    <row r="318" spans="5:10" x14ac:dyDescent="0.25">
      <c r="E318" s="41"/>
      <c r="F318" s="41"/>
      <c r="G318" s="41"/>
      <c r="H318" s="41"/>
      <c r="I318" s="41"/>
      <c r="J318" s="41"/>
    </row>
    <row r="319" spans="5:10" x14ac:dyDescent="0.25">
      <c r="E319" s="41"/>
      <c r="F319" s="41"/>
      <c r="G319" s="41"/>
      <c r="H319" s="41"/>
      <c r="I319" s="41"/>
      <c r="J319" s="41"/>
    </row>
    <row r="320" spans="5:10" x14ac:dyDescent="0.25">
      <c r="E320" s="41"/>
      <c r="F320" s="41"/>
      <c r="G320" s="41"/>
      <c r="H320" s="41"/>
      <c r="I320" s="41"/>
      <c r="J320" s="41"/>
    </row>
    <row r="321" spans="5:10" x14ac:dyDescent="0.25">
      <c r="E321" s="41"/>
      <c r="F321" s="41"/>
      <c r="G321" s="41"/>
      <c r="H321" s="41"/>
      <c r="I321" s="41"/>
      <c r="J321" s="41"/>
    </row>
    <row r="322" spans="5:10" x14ac:dyDescent="0.25">
      <c r="E322" s="41"/>
      <c r="F322" s="41"/>
      <c r="G322" s="41"/>
      <c r="H322" s="41"/>
      <c r="I322" s="41"/>
      <c r="J322" s="41"/>
    </row>
    <row r="323" spans="5:10" x14ac:dyDescent="0.25">
      <c r="E323" s="41"/>
      <c r="F323" s="41"/>
      <c r="G323" s="41"/>
      <c r="H323" s="41"/>
      <c r="I323" s="41"/>
      <c r="J323" s="41"/>
    </row>
    <row r="324" spans="5:10" x14ac:dyDescent="0.25">
      <c r="E324" s="41"/>
      <c r="F324" s="41"/>
      <c r="G324" s="41"/>
      <c r="H324" s="41"/>
      <c r="I324" s="41"/>
      <c r="J324" s="41"/>
    </row>
    <row r="325" spans="5:10" x14ac:dyDescent="0.25">
      <c r="E325" s="41"/>
      <c r="F325" s="41"/>
      <c r="G325" s="41"/>
      <c r="H325" s="41"/>
      <c r="I325" s="41"/>
      <c r="J325" s="41"/>
    </row>
    <row r="326" spans="5:10" x14ac:dyDescent="0.25">
      <c r="E326" s="41"/>
      <c r="F326" s="41"/>
      <c r="G326" s="41"/>
      <c r="H326" s="41"/>
      <c r="I326" s="41"/>
      <c r="J326" s="41"/>
    </row>
    <row r="327" spans="5:10" x14ac:dyDescent="0.25">
      <c r="E327" s="41"/>
      <c r="F327" s="41"/>
      <c r="G327" s="41"/>
      <c r="H327" s="41"/>
      <c r="I327" s="41"/>
      <c r="J327" s="41"/>
    </row>
    <row r="328" spans="5:10" x14ac:dyDescent="0.25">
      <c r="E328" s="41"/>
      <c r="F328" s="41"/>
      <c r="G328" s="41"/>
      <c r="H328" s="41"/>
      <c r="I328" s="41"/>
      <c r="J328" s="41"/>
    </row>
    <row r="329" spans="5:10" x14ac:dyDescent="0.25">
      <c r="E329" s="41"/>
      <c r="F329" s="41"/>
      <c r="G329" s="41"/>
      <c r="H329" s="41"/>
      <c r="I329" s="41"/>
      <c r="J329" s="41"/>
    </row>
    <row r="330" spans="5:10" x14ac:dyDescent="0.25">
      <c r="E330" s="41"/>
      <c r="F330" s="41"/>
      <c r="G330" s="41"/>
      <c r="H330" s="41"/>
      <c r="I330" s="41"/>
      <c r="J330" s="41"/>
    </row>
    <row r="331" spans="5:10" x14ac:dyDescent="0.25">
      <c r="E331" s="41"/>
      <c r="F331" s="41"/>
      <c r="G331" s="41"/>
      <c r="H331" s="41"/>
      <c r="I331" s="41"/>
      <c r="J331" s="41"/>
    </row>
    <row r="332" spans="5:10" x14ac:dyDescent="0.25">
      <c r="E332" s="41"/>
      <c r="F332" s="41"/>
      <c r="G332" s="41"/>
      <c r="H332" s="41"/>
      <c r="I332" s="41"/>
      <c r="J332" s="41"/>
    </row>
    <row r="333" spans="5:10" x14ac:dyDescent="0.25">
      <c r="E333" s="41"/>
      <c r="F333" s="41"/>
      <c r="G333" s="41"/>
      <c r="H333" s="41"/>
      <c r="I333" s="41"/>
      <c r="J333" s="41"/>
    </row>
    <row r="334" spans="5:10" x14ac:dyDescent="0.25">
      <c r="E334" s="41"/>
      <c r="F334" s="41"/>
      <c r="G334" s="41"/>
      <c r="H334" s="41"/>
      <c r="I334" s="41"/>
      <c r="J334" s="41"/>
    </row>
    <row r="335" spans="5:10" x14ac:dyDescent="0.25">
      <c r="E335" s="41"/>
      <c r="F335" s="41"/>
      <c r="G335" s="41"/>
      <c r="H335" s="41"/>
      <c r="I335" s="41"/>
      <c r="J335" s="41"/>
    </row>
    <row r="336" spans="5:10" x14ac:dyDescent="0.25">
      <c r="E336" s="41"/>
      <c r="F336" s="41"/>
      <c r="G336" s="41"/>
      <c r="H336" s="41"/>
      <c r="I336" s="41"/>
      <c r="J336" s="41"/>
    </row>
    <row r="337" spans="5:10" x14ac:dyDescent="0.25">
      <c r="E337" s="41"/>
      <c r="F337" s="41"/>
      <c r="G337" s="41"/>
      <c r="H337" s="41"/>
      <c r="I337" s="41"/>
      <c r="J337" s="41"/>
    </row>
    <row r="338" spans="5:10" x14ac:dyDescent="0.25">
      <c r="E338" s="41"/>
      <c r="F338" s="41"/>
      <c r="G338" s="41"/>
      <c r="H338" s="41"/>
      <c r="I338" s="41"/>
      <c r="J338" s="41"/>
    </row>
    <row r="339" spans="5:10" x14ac:dyDescent="0.25">
      <c r="E339" s="41"/>
      <c r="F339" s="41"/>
      <c r="G339" s="41"/>
      <c r="H339" s="41"/>
      <c r="I339" s="41"/>
      <c r="J339" s="41"/>
    </row>
    <row r="340" spans="5:10" x14ac:dyDescent="0.25">
      <c r="E340" s="41"/>
      <c r="F340" s="41"/>
      <c r="G340" s="41"/>
      <c r="H340" s="41"/>
      <c r="I340" s="41"/>
      <c r="J340" s="41"/>
    </row>
    <row r="341" spans="5:10" x14ac:dyDescent="0.25">
      <c r="E341" s="41"/>
      <c r="F341" s="41"/>
      <c r="G341" s="41"/>
      <c r="H341" s="41"/>
      <c r="I341" s="41"/>
      <c r="J341" s="41"/>
    </row>
    <row r="342" spans="5:10" x14ac:dyDescent="0.25">
      <c r="E342" s="41"/>
      <c r="F342" s="41"/>
      <c r="G342" s="41"/>
      <c r="H342" s="41"/>
      <c r="I342" s="41"/>
      <c r="J342" s="41"/>
    </row>
    <row r="343" spans="5:10" x14ac:dyDescent="0.25">
      <c r="E343" s="41"/>
      <c r="F343" s="41"/>
      <c r="G343" s="41"/>
      <c r="H343" s="41"/>
      <c r="I343" s="41"/>
      <c r="J343" s="41"/>
    </row>
    <row r="344" spans="5:10" x14ac:dyDescent="0.25">
      <c r="E344" s="41"/>
      <c r="F344" s="41"/>
      <c r="G344" s="41"/>
      <c r="H344" s="41"/>
      <c r="I344" s="41"/>
      <c r="J344" s="41"/>
    </row>
    <row r="345" spans="5:10" x14ac:dyDescent="0.25">
      <c r="E345" s="41"/>
      <c r="F345" s="41"/>
      <c r="G345" s="41"/>
      <c r="H345" s="41"/>
      <c r="I345" s="41"/>
      <c r="J345" s="41"/>
    </row>
    <row r="346" spans="5:10" x14ac:dyDescent="0.25">
      <c r="E346" s="41"/>
      <c r="F346" s="41"/>
      <c r="G346" s="41"/>
      <c r="H346" s="41"/>
      <c r="I346" s="41"/>
      <c r="J346" s="41"/>
    </row>
    <row r="347" spans="5:10" x14ac:dyDescent="0.25">
      <c r="E347" s="41"/>
      <c r="F347" s="41"/>
      <c r="G347" s="41"/>
      <c r="H347" s="41"/>
      <c r="I347" s="41"/>
      <c r="J347" s="41"/>
    </row>
    <row r="348" spans="5:10" x14ac:dyDescent="0.25">
      <c r="E348" s="41"/>
      <c r="F348" s="41"/>
      <c r="G348" s="41"/>
      <c r="H348" s="41"/>
      <c r="I348" s="41"/>
      <c r="J348" s="41"/>
    </row>
    <row r="349" spans="5:10" x14ac:dyDescent="0.25">
      <c r="E349" s="41"/>
      <c r="F349" s="41"/>
      <c r="G349" s="41"/>
      <c r="H349" s="41"/>
      <c r="I349" s="41"/>
      <c r="J349" s="41"/>
    </row>
    <row r="350" spans="5:10" x14ac:dyDescent="0.25">
      <c r="E350" s="41"/>
      <c r="F350" s="41"/>
      <c r="G350" s="41"/>
      <c r="H350" s="41"/>
      <c r="I350" s="41"/>
      <c r="J350" s="41"/>
    </row>
    <row r="351" spans="5:10" x14ac:dyDescent="0.25">
      <c r="E351" s="41"/>
      <c r="F351" s="41"/>
      <c r="G351" s="41"/>
      <c r="H351" s="41"/>
      <c r="I351" s="41"/>
      <c r="J351" s="41"/>
    </row>
    <row r="352" spans="5:10" x14ac:dyDescent="0.25">
      <c r="E352" s="41"/>
      <c r="F352" s="41"/>
      <c r="G352" s="41"/>
      <c r="H352" s="41"/>
      <c r="I352" s="41"/>
      <c r="J352" s="41"/>
    </row>
    <row r="353" spans="5:10" x14ac:dyDescent="0.25">
      <c r="E353" s="41"/>
      <c r="F353" s="41"/>
      <c r="G353" s="41"/>
      <c r="H353" s="41"/>
      <c r="I353" s="41"/>
      <c r="J353" s="41"/>
    </row>
    <row r="354" spans="5:10" x14ac:dyDescent="0.25">
      <c r="E354" s="41"/>
      <c r="F354" s="41"/>
      <c r="G354" s="41"/>
      <c r="H354" s="41"/>
      <c r="I354" s="41"/>
      <c r="J354" s="41"/>
    </row>
    <row r="355" spans="5:10" x14ac:dyDescent="0.25">
      <c r="E355" s="41"/>
      <c r="F355" s="41"/>
      <c r="G355" s="41"/>
      <c r="H355" s="41"/>
      <c r="I355" s="41"/>
      <c r="J355" s="41"/>
    </row>
    <row r="356" spans="5:10" x14ac:dyDescent="0.25">
      <c r="E356" s="41"/>
      <c r="F356" s="41"/>
      <c r="G356" s="41"/>
      <c r="H356" s="41"/>
      <c r="I356" s="41"/>
      <c r="J356" s="41"/>
    </row>
    <row r="357" spans="5:10" x14ac:dyDescent="0.25">
      <c r="E357" s="41"/>
      <c r="F357" s="41"/>
      <c r="G357" s="41"/>
      <c r="H357" s="41"/>
      <c r="I357" s="41"/>
      <c r="J357" s="41"/>
    </row>
    <row r="358" spans="5:10" x14ac:dyDescent="0.25">
      <c r="E358" s="41"/>
      <c r="F358" s="41"/>
      <c r="G358" s="41"/>
      <c r="H358" s="41"/>
      <c r="I358" s="41"/>
      <c r="J358" s="41"/>
    </row>
    <row r="359" spans="5:10" x14ac:dyDescent="0.25">
      <c r="E359" s="41"/>
      <c r="F359" s="41"/>
      <c r="G359" s="41"/>
      <c r="H359" s="41"/>
      <c r="I359" s="41"/>
      <c r="J359" s="41"/>
    </row>
    <row r="360" spans="5:10" x14ac:dyDescent="0.25">
      <c r="E360" s="41"/>
      <c r="F360" s="41"/>
      <c r="G360" s="41"/>
      <c r="H360" s="41"/>
      <c r="I360" s="41"/>
      <c r="J360" s="41"/>
    </row>
    <row r="361" spans="5:10" x14ac:dyDescent="0.25">
      <c r="E361" s="41"/>
      <c r="F361" s="41"/>
      <c r="G361" s="41"/>
      <c r="H361" s="41"/>
      <c r="I361" s="41"/>
      <c r="J361" s="41"/>
    </row>
    <row r="362" spans="5:10" x14ac:dyDescent="0.25">
      <c r="E362" s="41"/>
      <c r="F362" s="41"/>
      <c r="G362" s="41"/>
      <c r="H362" s="41"/>
      <c r="I362" s="41"/>
      <c r="J362" s="41"/>
    </row>
    <row r="363" spans="5:10" x14ac:dyDescent="0.25">
      <c r="E363" s="41"/>
      <c r="F363" s="41"/>
      <c r="G363" s="41"/>
      <c r="H363" s="41"/>
      <c r="I363" s="41"/>
      <c r="J363" s="41"/>
    </row>
    <row r="364" spans="5:10" x14ac:dyDescent="0.25">
      <c r="E364" s="41"/>
      <c r="F364" s="41"/>
      <c r="G364" s="41"/>
      <c r="H364" s="41"/>
      <c r="I364" s="41"/>
      <c r="J364" s="41"/>
    </row>
    <row r="365" spans="5:10" x14ac:dyDescent="0.25">
      <c r="E365" s="41"/>
      <c r="F365" s="41"/>
      <c r="G365" s="41"/>
      <c r="H365" s="41"/>
      <c r="I365" s="41"/>
      <c r="J365" s="41"/>
    </row>
    <row r="366" spans="5:10" x14ac:dyDescent="0.25">
      <c r="E366" s="41"/>
      <c r="F366" s="41"/>
      <c r="G366" s="41"/>
      <c r="H366" s="41"/>
      <c r="I366" s="41"/>
      <c r="J366" s="41"/>
    </row>
    <row r="367" spans="5:10" x14ac:dyDescent="0.25">
      <c r="E367" s="41"/>
      <c r="F367" s="41"/>
      <c r="G367" s="41"/>
      <c r="H367" s="41"/>
      <c r="I367" s="41"/>
      <c r="J367" s="41"/>
    </row>
    <row r="368" spans="5:10" x14ac:dyDescent="0.25">
      <c r="E368" s="41"/>
      <c r="F368" s="41"/>
      <c r="G368" s="41"/>
      <c r="H368" s="41"/>
      <c r="I368" s="41"/>
      <c r="J368" s="41"/>
    </row>
    <row r="369" spans="5:10" x14ac:dyDescent="0.25">
      <c r="E369" s="41"/>
      <c r="F369" s="41"/>
      <c r="G369" s="41"/>
      <c r="H369" s="41"/>
      <c r="I369" s="41"/>
      <c r="J369" s="41"/>
    </row>
    <row r="370" spans="5:10" x14ac:dyDescent="0.25">
      <c r="E370" s="41"/>
      <c r="F370" s="41"/>
      <c r="G370" s="41"/>
      <c r="H370" s="41"/>
      <c r="I370" s="41"/>
      <c r="J370" s="41"/>
    </row>
    <row r="371" spans="5:10" x14ac:dyDescent="0.25">
      <c r="E371" s="41"/>
      <c r="F371" s="41"/>
      <c r="G371" s="41"/>
      <c r="H371" s="41"/>
      <c r="I371" s="41"/>
      <c r="J371" s="41"/>
    </row>
    <row r="372" spans="5:10" x14ac:dyDescent="0.25">
      <c r="E372" s="41"/>
      <c r="F372" s="41"/>
      <c r="G372" s="41"/>
      <c r="H372" s="41"/>
      <c r="I372" s="41"/>
      <c r="J372" s="41"/>
    </row>
    <row r="373" spans="5:10" x14ac:dyDescent="0.25">
      <c r="E373" s="41"/>
      <c r="F373" s="41"/>
      <c r="G373" s="41"/>
      <c r="H373" s="41"/>
      <c r="I373" s="41"/>
      <c r="J373" s="41"/>
    </row>
    <row r="374" spans="5:10" x14ac:dyDescent="0.25">
      <c r="E374" s="41"/>
      <c r="F374" s="41"/>
      <c r="G374" s="41"/>
      <c r="H374" s="41"/>
      <c r="I374" s="41"/>
      <c r="J374" s="41"/>
    </row>
    <row r="375" spans="5:10" x14ac:dyDescent="0.25">
      <c r="E375" s="41"/>
      <c r="F375" s="41"/>
      <c r="G375" s="41"/>
      <c r="H375" s="41"/>
      <c r="I375" s="41"/>
      <c r="J375" s="41"/>
    </row>
    <row r="376" spans="5:10" x14ac:dyDescent="0.25">
      <c r="E376" s="41"/>
      <c r="F376" s="41"/>
      <c r="G376" s="41"/>
      <c r="H376" s="41"/>
      <c r="I376" s="41"/>
      <c r="J376" s="41"/>
    </row>
    <row r="377" spans="5:10" x14ac:dyDescent="0.25">
      <c r="E377" s="41"/>
      <c r="F377" s="41"/>
      <c r="G377" s="41"/>
      <c r="H377" s="41"/>
      <c r="I377" s="41"/>
      <c r="J377" s="41"/>
    </row>
    <row r="378" spans="5:10" x14ac:dyDescent="0.25">
      <c r="E378" s="41"/>
      <c r="F378" s="41"/>
      <c r="G378" s="41"/>
      <c r="H378" s="41"/>
      <c r="I378" s="41"/>
      <c r="J378" s="41"/>
    </row>
    <row r="379" spans="5:10" x14ac:dyDescent="0.25">
      <c r="E379" s="41"/>
      <c r="F379" s="41"/>
      <c r="G379" s="41"/>
      <c r="H379" s="41"/>
      <c r="I379" s="41"/>
      <c r="J379" s="41"/>
    </row>
    <row r="380" spans="5:10" x14ac:dyDescent="0.25">
      <c r="E380" s="41"/>
      <c r="F380" s="41"/>
      <c r="G380" s="41"/>
      <c r="H380" s="41"/>
      <c r="I380" s="41"/>
      <c r="J380" s="41"/>
    </row>
    <row r="381" spans="5:10" x14ac:dyDescent="0.25">
      <c r="E381" s="41"/>
      <c r="F381" s="41"/>
      <c r="G381" s="41"/>
      <c r="H381" s="41"/>
      <c r="I381" s="41"/>
      <c r="J381" s="41"/>
    </row>
    <row r="382" spans="5:10" x14ac:dyDescent="0.25">
      <c r="E382" s="41"/>
      <c r="F382" s="41"/>
      <c r="G382" s="41"/>
      <c r="H382" s="41"/>
      <c r="I382" s="41"/>
      <c r="J382" s="41"/>
    </row>
    <row r="383" spans="5:10" x14ac:dyDescent="0.25">
      <c r="E383" s="41"/>
      <c r="F383" s="41"/>
      <c r="G383" s="41"/>
      <c r="H383" s="41"/>
      <c r="I383" s="41"/>
      <c r="J383" s="41"/>
    </row>
    <row r="384" spans="5:10" x14ac:dyDescent="0.25">
      <c r="E384" s="41"/>
      <c r="F384" s="41"/>
      <c r="G384" s="41"/>
      <c r="H384" s="41"/>
      <c r="I384" s="41"/>
      <c r="J384" s="41"/>
    </row>
    <row r="385" spans="5:10" x14ac:dyDescent="0.25">
      <c r="E385" s="41"/>
      <c r="F385" s="41"/>
      <c r="G385" s="41"/>
      <c r="H385" s="41"/>
      <c r="I385" s="41"/>
      <c r="J385" s="41"/>
    </row>
    <row r="386" spans="5:10" x14ac:dyDescent="0.25">
      <c r="E386" s="41"/>
      <c r="F386" s="41"/>
      <c r="G386" s="41"/>
      <c r="H386" s="41"/>
      <c r="I386" s="41"/>
      <c r="J386" s="41"/>
    </row>
    <row r="387" spans="5:10" x14ac:dyDescent="0.25">
      <c r="E387" s="41"/>
      <c r="F387" s="41"/>
      <c r="G387" s="41"/>
      <c r="H387" s="41"/>
      <c r="I387" s="41"/>
      <c r="J387" s="41"/>
    </row>
    <row r="388" spans="5:10" x14ac:dyDescent="0.25">
      <c r="E388" s="41"/>
      <c r="F388" s="41"/>
      <c r="G388" s="41"/>
      <c r="H388" s="41"/>
      <c r="I388" s="41"/>
      <c r="J388" s="41"/>
    </row>
    <row r="389" spans="5:10" x14ac:dyDescent="0.25">
      <c r="E389" s="41"/>
      <c r="F389" s="41"/>
      <c r="G389" s="41"/>
      <c r="H389" s="41"/>
      <c r="I389" s="41"/>
      <c r="J389" s="41"/>
    </row>
    <row r="390" spans="5:10" x14ac:dyDescent="0.25">
      <c r="E390" s="41"/>
      <c r="F390" s="41"/>
      <c r="G390" s="41"/>
      <c r="H390" s="41"/>
      <c r="I390" s="41"/>
      <c r="J390" s="41"/>
    </row>
    <row r="391" spans="5:10" x14ac:dyDescent="0.25">
      <c r="E391" s="41"/>
      <c r="F391" s="41"/>
      <c r="G391" s="41"/>
      <c r="H391" s="41"/>
      <c r="I391" s="41"/>
      <c r="J391" s="41"/>
    </row>
    <row r="392" spans="5:10" x14ac:dyDescent="0.25">
      <c r="E392" s="41"/>
      <c r="F392" s="41"/>
      <c r="G392" s="41"/>
      <c r="H392" s="41"/>
      <c r="I392" s="41"/>
      <c r="J392" s="41"/>
    </row>
    <row r="393" spans="5:10" x14ac:dyDescent="0.25">
      <c r="E393" s="41"/>
      <c r="F393" s="41"/>
      <c r="G393" s="41"/>
      <c r="H393" s="41"/>
      <c r="I393" s="41"/>
      <c r="J393" s="41"/>
    </row>
    <row r="394" spans="5:10" x14ac:dyDescent="0.25">
      <c r="E394" s="41"/>
      <c r="F394" s="41"/>
      <c r="G394" s="41"/>
      <c r="H394" s="41"/>
      <c r="I394" s="41"/>
      <c r="J394" s="41"/>
    </row>
    <row r="395" spans="5:10" x14ac:dyDescent="0.25">
      <c r="E395" s="41"/>
      <c r="F395" s="41"/>
      <c r="G395" s="41"/>
      <c r="H395" s="41"/>
      <c r="I395" s="41"/>
      <c r="J395" s="41"/>
    </row>
    <row r="396" spans="5:10" x14ac:dyDescent="0.25">
      <c r="E396" s="41"/>
      <c r="F396" s="41"/>
      <c r="G396" s="41"/>
      <c r="H396" s="41"/>
      <c r="I396" s="41"/>
      <c r="J396" s="41"/>
    </row>
    <row r="397" spans="5:10" x14ac:dyDescent="0.25">
      <c r="E397" s="41"/>
      <c r="F397" s="41"/>
      <c r="G397" s="41"/>
      <c r="H397" s="41"/>
      <c r="I397" s="41"/>
      <c r="J397" s="41"/>
    </row>
    <row r="398" spans="5:10" x14ac:dyDescent="0.25">
      <c r="E398" s="41"/>
      <c r="F398" s="41"/>
      <c r="G398" s="41"/>
      <c r="H398" s="41"/>
      <c r="I398" s="41"/>
      <c r="J398" s="41"/>
    </row>
    <row r="399" spans="5:10" x14ac:dyDescent="0.25">
      <c r="E399" s="41"/>
      <c r="F399" s="41"/>
      <c r="G399" s="41"/>
      <c r="H399" s="41"/>
      <c r="I399" s="41"/>
      <c r="J399" s="41"/>
    </row>
    <row r="400" spans="5:10" x14ac:dyDescent="0.25">
      <c r="E400" s="41"/>
      <c r="F400" s="41"/>
      <c r="G400" s="41"/>
      <c r="H400" s="41"/>
      <c r="I400" s="41"/>
      <c r="J400" s="41"/>
    </row>
    <row r="401" spans="5:10" x14ac:dyDescent="0.25">
      <c r="E401" s="41"/>
      <c r="F401" s="41"/>
      <c r="G401" s="41"/>
      <c r="H401" s="41"/>
      <c r="I401" s="41"/>
      <c r="J401" s="41"/>
    </row>
    <row r="402" spans="5:10" x14ac:dyDescent="0.25">
      <c r="E402" s="41"/>
      <c r="F402" s="41"/>
      <c r="G402" s="41"/>
      <c r="H402" s="41"/>
      <c r="I402" s="41"/>
      <c r="J402" s="41"/>
    </row>
    <row r="403" spans="5:10" x14ac:dyDescent="0.25">
      <c r="E403" s="41"/>
      <c r="F403" s="41"/>
      <c r="G403" s="41"/>
      <c r="H403" s="41"/>
      <c r="I403" s="41"/>
      <c r="J403" s="41"/>
    </row>
    <row r="404" spans="5:10" x14ac:dyDescent="0.25">
      <c r="E404" s="41"/>
      <c r="F404" s="41"/>
      <c r="G404" s="41"/>
      <c r="H404" s="41"/>
      <c r="I404" s="41"/>
      <c r="J404" s="41"/>
    </row>
    <row r="405" spans="5:10" x14ac:dyDescent="0.25">
      <c r="E405" s="41"/>
      <c r="F405" s="41"/>
      <c r="G405" s="41"/>
      <c r="H405" s="41"/>
      <c r="I405" s="41"/>
      <c r="J405" s="41"/>
    </row>
    <row r="406" spans="5:10" x14ac:dyDescent="0.25">
      <c r="E406" s="41"/>
      <c r="F406" s="41"/>
      <c r="G406" s="41"/>
      <c r="H406" s="41"/>
      <c r="I406" s="41"/>
      <c r="J406" s="41"/>
    </row>
    <row r="407" spans="5:10" x14ac:dyDescent="0.25">
      <c r="E407" s="41"/>
      <c r="F407" s="41"/>
      <c r="G407" s="41"/>
      <c r="H407" s="41"/>
      <c r="I407" s="41"/>
      <c r="J407" s="41"/>
    </row>
    <row r="408" spans="5:10" x14ac:dyDescent="0.25">
      <c r="E408" s="41"/>
      <c r="F408" s="41"/>
      <c r="G408" s="41"/>
      <c r="H408" s="41"/>
      <c r="I408" s="41"/>
      <c r="J408" s="41"/>
    </row>
    <row r="409" spans="5:10" x14ac:dyDescent="0.25">
      <c r="E409" s="41"/>
      <c r="F409" s="41"/>
      <c r="G409" s="41"/>
      <c r="H409" s="41"/>
      <c r="I409" s="41"/>
      <c r="J409" s="41"/>
    </row>
    <row r="410" spans="5:10" x14ac:dyDescent="0.25">
      <c r="E410" s="41"/>
      <c r="F410" s="41"/>
      <c r="G410" s="41"/>
      <c r="H410" s="41"/>
      <c r="I410" s="41"/>
      <c r="J410" s="41"/>
    </row>
    <row r="411" spans="5:10" x14ac:dyDescent="0.25">
      <c r="E411" s="41"/>
      <c r="F411" s="41"/>
      <c r="G411" s="41"/>
      <c r="H411" s="41"/>
      <c r="I411" s="41"/>
      <c r="J411" s="41"/>
    </row>
    <row r="412" spans="5:10" x14ac:dyDescent="0.25">
      <c r="E412" s="41"/>
      <c r="F412" s="41"/>
      <c r="G412" s="41"/>
      <c r="H412" s="41"/>
      <c r="I412" s="41"/>
      <c r="J412" s="41"/>
    </row>
    <row r="413" spans="5:10" x14ac:dyDescent="0.25">
      <c r="E413" s="41"/>
      <c r="F413" s="41"/>
      <c r="G413" s="41"/>
      <c r="H413" s="41"/>
      <c r="I413" s="41"/>
      <c r="J413" s="41"/>
    </row>
    <row r="414" spans="5:10" x14ac:dyDescent="0.25">
      <c r="E414" s="41"/>
      <c r="F414" s="41"/>
      <c r="G414" s="41"/>
      <c r="H414" s="41"/>
      <c r="I414" s="41"/>
      <c r="J414" s="41"/>
    </row>
    <row r="415" spans="5:10" x14ac:dyDescent="0.25">
      <c r="E415" s="41"/>
      <c r="F415" s="41"/>
      <c r="G415" s="41"/>
      <c r="H415" s="41"/>
      <c r="I415" s="41"/>
      <c r="J415" s="41"/>
    </row>
    <row r="416" spans="5:10" x14ac:dyDescent="0.25">
      <c r="E416" s="41"/>
      <c r="F416" s="41"/>
      <c r="G416" s="41"/>
      <c r="H416" s="41"/>
      <c r="I416" s="41"/>
      <c r="J416" s="41"/>
    </row>
    <row r="417" spans="5:10" x14ac:dyDescent="0.25">
      <c r="E417" s="41"/>
      <c r="F417" s="41"/>
      <c r="G417" s="41"/>
      <c r="H417" s="41"/>
      <c r="I417" s="41"/>
      <c r="J417" s="41"/>
    </row>
    <row r="418" spans="5:10" x14ac:dyDescent="0.25">
      <c r="E418" s="41"/>
      <c r="F418" s="41"/>
      <c r="G418" s="41"/>
      <c r="H418" s="41"/>
      <c r="I418" s="41"/>
      <c r="J418" s="41"/>
    </row>
    <row r="419" spans="5:10" x14ac:dyDescent="0.25">
      <c r="E419" s="41"/>
      <c r="F419" s="41"/>
      <c r="G419" s="41"/>
      <c r="H419" s="41"/>
      <c r="I419" s="41"/>
      <c r="J419" s="41"/>
    </row>
    <row r="420" spans="5:10" x14ac:dyDescent="0.25">
      <c r="E420" s="41"/>
      <c r="F420" s="41"/>
      <c r="G420" s="41"/>
      <c r="H420" s="41"/>
      <c r="I420" s="41"/>
      <c r="J420" s="41"/>
    </row>
    <row r="421" spans="5:10" x14ac:dyDescent="0.25">
      <c r="E421" s="41"/>
      <c r="F421" s="41"/>
      <c r="G421" s="41"/>
      <c r="H421" s="41"/>
      <c r="I421" s="41"/>
      <c r="J421" s="41"/>
    </row>
    <row r="422" spans="5:10" x14ac:dyDescent="0.25">
      <c r="E422" s="41"/>
      <c r="F422" s="41"/>
      <c r="G422" s="41"/>
      <c r="H422" s="41"/>
      <c r="I422" s="41"/>
      <c r="J422" s="41"/>
    </row>
    <row r="423" spans="5:10" x14ac:dyDescent="0.25">
      <c r="E423" s="41"/>
      <c r="F423" s="41"/>
      <c r="G423" s="41"/>
      <c r="H423" s="41"/>
      <c r="I423" s="41"/>
      <c r="J423" s="41"/>
    </row>
    <row r="424" spans="5:10" x14ac:dyDescent="0.25">
      <c r="E424" s="41"/>
      <c r="F424" s="41"/>
      <c r="G424" s="41"/>
      <c r="H424" s="41"/>
      <c r="I424" s="41"/>
      <c r="J424" s="41"/>
    </row>
    <row r="425" spans="5:10" x14ac:dyDescent="0.25">
      <c r="E425" s="41"/>
      <c r="F425" s="41"/>
      <c r="G425" s="41"/>
      <c r="H425" s="41"/>
      <c r="I425" s="41"/>
      <c r="J425" s="41"/>
    </row>
    <row r="426" spans="5:10" x14ac:dyDescent="0.25">
      <c r="E426" s="41"/>
      <c r="F426" s="41"/>
      <c r="G426" s="41"/>
      <c r="H426" s="41"/>
      <c r="I426" s="41"/>
      <c r="J426" s="41"/>
    </row>
    <row r="427" spans="5:10" x14ac:dyDescent="0.25">
      <c r="E427" s="41"/>
      <c r="F427" s="41"/>
      <c r="G427" s="41"/>
      <c r="H427" s="41"/>
      <c r="I427" s="41"/>
      <c r="J427" s="41"/>
    </row>
    <row r="428" spans="5:10" x14ac:dyDescent="0.25">
      <c r="E428" s="41"/>
      <c r="F428" s="41"/>
      <c r="G428" s="41"/>
      <c r="H428" s="41"/>
      <c r="I428" s="41"/>
      <c r="J428" s="41"/>
    </row>
    <row r="429" spans="5:10" x14ac:dyDescent="0.25">
      <c r="E429" s="41"/>
      <c r="F429" s="41"/>
      <c r="G429" s="41"/>
      <c r="H429" s="41"/>
      <c r="I429" s="41"/>
      <c r="J429" s="41"/>
    </row>
    <row r="430" spans="5:10" x14ac:dyDescent="0.25">
      <c r="E430" s="41"/>
      <c r="F430" s="41"/>
      <c r="G430" s="41"/>
      <c r="H430" s="41"/>
      <c r="I430" s="41"/>
      <c r="J430" s="41"/>
    </row>
    <row r="431" spans="5:10" x14ac:dyDescent="0.25">
      <c r="E431" s="41"/>
      <c r="F431" s="41"/>
      <c r="G431" s="41"/>
      <c r="H431" s="41"/>
      <c r="I431" s="41"/>
      <c r="J431" s="41"/>
    </row>
    <row r="432" spans="5:10" x14ac:dyDescent="0.25">
      <c r="E432" s="41"/>
      <c r="F432" s="41"/>
      <c r="G432" s="41"/>
      <c r="H432" s="41"/>
      <c r="I432" s="41"/>
      <c r="J432" s="41"/>
    </row>
    <row r="433" spans="5:10" x14ac:dyDescent="0.25">
      <c r="E433" s="41"/>
      <c r="F433" s="41"/>
      <c r="G433" s="41"/>
      <c r="H433" s="41"/>
      <c r="I433" s="41"/>
      <c r="J433" s="41"/>
    </row>
    <row r="434" spans="5:10" x14ac:dyDescent="0.25">
      <c r="E434" s="41"/>
      <c r="F434" s="41"/>
      <c r="G434" s="41"/>
      <c r="H434" s="41"/>
      <c r="I434" s="41"/>
      <c r="J434" s="41"/>
    </row>
    <row r="435" spans="5:10" x14ac:dyDescent="0.25">
      <c r="E435" s="41"/>
      <c r="F435" s="41"/>
      <c r="G435" s="41"/>
      <c r="H435" s="41"/>
      <c r="I435" s="41"/>
      <c r="J435" s="41"/>
    </row>
    <row r="436" spans="5:10" x14ac:dyDescent="0.25">
      <c r="E436" s="41"/>
      <c r="F436" s="41"/>
      <c r="G436" s="41"/>
      <c r="H436" s="41"/>
      <c r="I436" s="41"/>
      <c r="J436" s="41"/>
    </row>
    <row r="437" spans="5:10" x14ac:dyDescent="0.25">
      <c r="E437" s="41"/>
      <c r="F437" s="41"/>
      <c r="G437" s="41"/>
      <c r="H437" s="41"/>
      <c r="I437" s="41"/>
      <c r="J437" s="41"/>
    </row>
    <row r="438" spans="5:10" x14ac:dyDescent="0.25">
      <c r="E438" s="41"/>
      <c r="F438" s="41"/>
      <c r="G438" s="41"/>
      <c r="H438" s="41"/>
      <c r="I438" s="41"/>
      <c r="J438" s="41"/>
    </row>
    <row r="439" spans="5:10" x14ac:dyDescent="0.25">
      <c r="E439" s="41"/>
      <c r="F439" s="41"/>
      <c r="G439" s="41"/>
      <c r="H439" s="41"/>
      <c r="I439" s="41"/>
      <c r="J439" s="41"/>
    </row>
    <row r="440" spans="5:10" x14ac:dyDescent="0.25">
      <c r="E440" s="41"/>
      <c r="F440" s="41"/>
      <c r="G440" s="41"/>
      <c r="H440" s="41"/>
      <c r="I440" s="41"/>
      <c r="J440" s="41"/>
    </row>
    <row r="441" spans="5:10" x14ac:dyDescent="0.25">
      <c r="E441" s="41"/>
      <c r="F441" s="41"/>
      <c r="G441" s="41"/>
      <c r="H441" s="41"/>
      <c r="I441" s="41"/>
      <c r="J441" s="41"/>
    </row>
    <row r="442" spans="5:10" x14ac:dyDescent="0.25">
      <c r="E442" s="41"/>
      <c r="F442" s="41"/>
      <c r="G442" s="41"/>
      <c r="H442" s="41"/>
      <c r="I442" s="41"/>
      <c r="J442" s="41"/>
    </row>
    <row r="443" spans="5:10" x14ac:dyDescent="0.25">
      <c r="E443" s="41"/>
      <c r="F443" s="41"/>
      <c r="G443" s="41"/>
      <c r="H443" s="41"/>
      <c r="I443" s="41"/>
      <c r="J443" s="41"/>
    </row>
    <row r="444" spans="5:10" x14ac:dyDescent="0.25">
      <c r="E444" s="41"/>
      <c r="F444" s="41"/>
      <c r="G444" s="41"/>
      <c r="H444" s="41"/>
      <c r="I444" s="41"/>
      <c r="J444" s="41"/>
    </row>
    <row r="445" spans="5:10" x14ac:dyDescent="0.25">
      <c r="E445" s="41"/>
      <c r="F445" s="41"/>
      <c r="G445" s="41"/>
      <c r="H445" s="41"/>
      <c r="I445" s="41"/>
      <c r="J445" s="41"/>
    </row>
    <row r="446" spans="5:10" x14ac:dyDescent="0.25">
      <c r="E446" s="41"/>
      <c r="F446" s="41"/>
      <c r="G446" s="41"/>
      <c r="H446" s="41"/>
      <c r="I446" s="41"/>
      <c r="J446" s="41"/>
    </row>
    <row r="447" spans="5:10" x14ac:dyDescent="0.25">
      <c r="E447" s="41"/>
      <c r="F447" s="41"/>
      <c r="G447" s="41"/>
      <c r="H447" s="41"/>
      <c r="I447" s="41"/>
      <c r="J447" s="41"/>
    </row>
    <row r="448" spans="5:10" x14ac:dyDescent="0.25">
      <c r="E448" s="41"/>
      <c r="F448" s="41"/>
      <c r="G448" s="41"/>
      <c r="H448" s="41"/>
      <c r="I448" s="41"/>
      <c r="J448" s="41"/>
    </row>
    <row r="449" spans="5:10" x14ac:dyDescent="0.25">
      <c r="E449" s="41"/>
      <c r="F449" s="41"/>
      <c r="G449" s="41"/>
      <c r="H449" s="41"/>
      <c r="I449" s="41"/>
      <c r="J449" s="41"/>
    </row>
    <row r="450" spans="5:10" x14ac:dyDescent="0.25">
      <c r="E450" s="41"/>
      <c r="F450" s="41"/>
      <c r="G450" s="41"/>
      <c r="H450" s="41"/>
      <c r="I450" s="41"/>
      <c r="J450" s="41"/>
    </row>
    <row r="451" spans="5:10" x14ac:dyDescent="0.25">
      <c r="E451" s="41"/>
      <c r="F451" s="41"/>
      <c r="G451" s="41"/>
      <c r="H451" s="41"/>
      <c r="I451" s="41"/>
      <c r="J451" s="41"/>
    </row>
    <row r="452" spans="5:10" x14ac:dyDescent="0.25">
      <c r="E452" s="41"/>
      <c r="F452" s="41"/>
      <c r="G452" s="41"/>
      <c r="H452" s="41"/>
      <c r="I452" s="41"/>
      <c r="J452" s="41"/>
    </row>
    <row r="453" spans="5:10" x14ac:dyDescent="0.25">
      <c r="E453" s="41"/>
      <c r="F453" s="41"/>
      <c r="G453" s="41"/>
      <c r="H453" s="41"/>
      <c r="I453" s="41"/>
      <c r="J453" s="41"/>
    </row>
    <row r="454" spans="5:10" x14ac:dyDescent="0.25">
      <c r="E454" s="41"/>
      <c r="F454" s="41"/>
      <c r="G454" s="41"/>
      <c r="H454" s="41"/>
      <c r="I454" s="41"/>
      <c r="J454" s="41"/>
    </row>
    <row r="455" spans="5:10" x14ac:dyDescent="0.25">
      <c r="E455" s="41"/>
      <c r="F455" s="41"/>
      <c r="G455" s="41"/>
      <c r="H455" s="41"/>
      <c r="I455" s="41"/>
      <c r="J455" s="41"/>
    </row>
    <row r="456" spans="5:10" x14ac:dyDescent="0.25">
      <c r="E456" s="41"/>
      <c r="F456" s="41"/>
      <c r="G456" s="41"/>
      <c r="H456" s="41"/>
      <c r="I456" s="41"/>
      <c r="J456" s="41"/>
    </row>
    <row r="457" spans="5:10" x14ac:dyDescent="0.25">
      <c r="E457" s="41"/>
      <c r="F457" s="41"/>
      <c r="G457" s="41"/>
      <c r="H457" s="41"/>
      <c r="I457" s="41"/>
      <c r="J457" s="41"/>
    </row>
    <row r="458" spans="5:10" x14ac:dyDescent="0.25">
      <c r="E458" s="41"/>
      <c r="F458" s="41"/>
      <c r="G458" s="41"/>
      <c r="H458" s="41"/>
      <c r="I458" s="41"/>
      <c r="J458" s="41"/>
    </row>
    <row r="459" spans="5:10" x14ac:dyDescent="0.25">
      <c r="E459" s="41"/>
      <c r="F459" s="41"/>
      <c r="G459" s="41"/>
      <c r="H459" s="41"/>
      <c r="I459" s="41"/>
      <c r="J459" s="41"/>
    </row>
    <row r="460" spans="5:10" x14ac:dyDescent="0.25">
      <c r="E460" s="41"/>
      <c r="F460" s="41"/>
      <c r="G460" s="41"/>
      <c r="H460" s="41"/>
      <c r="I460" s="41"/>
      <c r="J460" s="41"/>
    </row>
    <row r="461" spans="5:10" x14ac:dyDescent="0.25">
      <c r="E461" s="41"/>
      <c r="F461" s="41"/>
      <c r="G461" s="41"/>
      <c r="H461" s="41"/>
      <c r="I461" s="41"/>
      <c r="J461" s="41"/>
    </row>
    <row r="462" spans="5:10" x14ac:dyDescent="0.25">
      <c r="E462" s="41"/>
      <c r="F462" s="41"/>
      <c r="G462" s="41"/>
      <c r="H462" s="41"/>
      <c r="I462" s="41"/>
      <c r="J462" s="41"/>
    </row>
    <row r="463" spans="5:10" x14ac:dyDescent="0.25">
      <c r="E463" s="41"/>
      <c r="F463" s="41"/>
      <c r="G463" s="41"/>
      <c r="H463" s="41"/>
      <c r="I463" s="41"/>
      <c r="J463" s="41"/>
    </row>
    <row r="464" spans="5:10" x14ac:dyDescent="0.25">
      <c r="E464" s="41"/>
      <c r="F464" s="41"/>
      <c r="G464" s="41"/>
      <c r="H464" s="41"/>
      <c r="I464" s="41"/>
      <c r="J464" s="41"/>
    </row>
    <row r="465" spans="5:10" x14ac:dyDescent="0.25">
      <c r="E465" s="41"/>
      <c r="F465" s="41"/>
      <c r="G465" s="41"/>
      <c r="H465" s="41"/>
      <c r="I465" s="41"/>
      <c r="J465" s="41"/>
    </row>
    <row r="466" spans="5:10" x14ac:dyDescent="0.25">
      <c r="E466" s="41"/>
      <c r="F466" s="41"/>
      <c r="G466" s="41"/>
      <c r="H466" s="41"/>
      <c r="I466" s="41"/>
      <c r="J466" s="41"/>
    </row>
    <row r="467" spans="5:10" x14ac:dyDescent="0.25">
      <c r="E467" s="41"/>
      <c r="F467" s="41"/>
      <c r="G467" s="41"/>
      <c r="H467" s="41"/>
      <c r="I467" s="41"/>
      <c r="J467" s="41"/>
    </row>
    <row r="468" spans="5:10" x14ac:dyDescent="0.25">
      <c r="E468" s="41"/>
      <c r="F468" s="41"/>
      <c r="G468" s="41"/>
      <c r="H468" s="41"/>
      <c r="I468" s="41"/>
      <c r="J468" s="41"/>
    </row>
    <row r="469" spans="5:10" x14ac:dyDescent="0.25">
      <c r="E469" s="41"/>
      <c r="F469" s="41"/>
      <c r="G469" s="41"/>
      <c r="H469" s="41"/>
      <c r="I469" s="41"/>
      <c r="J469" s="41"/>
    </row>
    <row r="470" spans="5:10" x14ac:dyDescent="0.25">
      <c r="E470" s="41"/>
      <c r="F470" s="41"/>
      <c r="G470" s="41"/>
      <c r="H470" s="41"/>
      <c r="I470" s="41"/>
      <c r="J470" s="41"/>
    </row>
    <row r="471" spans="5:10" x14ac:dyDescent="0.25">
      <c r="E471" s="41"/>
      <c r="F471" s="41"/>
      <c r="G471" s="41"/>
      <c r="H471" s="41"/>
      <c r="I471" s="41"/>
      <c r="J471" s="41"/>
    </row>
    <row r="472" spans="5:10" x14ac:dyDescent="0.25">
      <c r="E472" s="41"/>
      <c r="F472" s="41"/>
      <c r="G472" s="41"/>
      <c r="H472" s="41"/>
      <c r="I472" s="41"/>
      <c r="J472" s="41"/>
    </row>
    <row r="473" spans="5:10" x14ac:dyDescent="0.25">
      <c r="E473" s="41"/>
      <c r="F473" s="41"/>
      <c r="G473" s="41"/>
      <c r="H473" s="41"/>
      <c r="I473" s="41"/>
      <c r="J473" s="41"/>
    </row>
    <row r="474" spans="5:10" x14ac:dyDescent="0.25">
      <c r="E474" s="41"/>
      <c r="F474" s="41"/>
      <c r="G474" s="41"/>
      <c r="H474" s="41"/>
      <c r="I474" s="41"/>
      <c r="J474" s="41"/>
    </row>
    <row r="475" spans="5:10" x14ac:dyDescent="0.25">
      <c r="E475" s="41"/>
      <c r="F475" s="41"/>
      <c r="G475" s="41"/>
      <c r="H475" s="41"/>
      <c r="I475" s="41"/>
      <c r="J475" s="41"/>
    </row>
    <row r="476" spans="5:10" x14ac:dyDescent="0.25">
      <c r="E476" s="41"/>
      <c r="F476" s="41"/>
      <c r="G476" s="41"/>
      <c r="H476" s="41"/>
      <c r="I476" s="41"/>
      <c r="J476" s="41"/>
    </row>
    <row r="477" spans="5:10" x14ac:dyDescent="0.25">
      <c r="E477" s="41"/>
      <c r="F477" s="41"/>
      <c r="G477" s="41"/>
      <c r="H477" s="41"/>
      <c r="I477" s="41"/>
      <c r="J477" s="41"/>
    </row>
    <row r="478" spans="5:10" x14ac:dyDescent="0.25">
      <c r="E478" s="41"/>
      <c r="F478" s="41"/>
      <c r="G478" s="41"/>
      <c r="H478" s="41"/>
      <c r="I478" s="41"/>
      <c r="J478" s="41"/>
    </row>
    <row r="479" spans="5:10" x14ac:dyDescent="0.25">
      <c r="E479" s="41"/>
      <c r="F479" s="41"/>
      <c r="G479" s="41"/>
      <c r="H479" s="41"/>
      <c r="I479" s="41"/>
      <c r="J479" s="41"/>
    </row>
    <row r="480" spans="5:10" x14ac:dyDescent="0.25">
      <c r="E480" s="41"/>
      <c r="F480" s="41"/>
      <c r="G480" s="41"/>
      <c r="H480" s="41"/>
      <c r="I480" s="41"/>
      <c r="J480" s="41"/>
    </row>
    <row r="481" spans="5:10" x14ac:dyDescent="0.25">
      <c r="E481" s="41"/>
      <c r="F481" s="41"/>
      <c r="G481" s="41"/>
      <c r="H481" s="41"/>
      <c r="I481" s="41"/>
      <c r="J481" s="41"/>
    </row>
    <row r="482" spans="5:10" x14ac:dyDescent="0.25">
      <c r="E482" s="41"/>
      <c r="F482" s="41"/>
      <c r="G482" s="41"/>
      <c r="H482" s="41"/>
      <c r="I482" s="41"/>
      <c r="J482" s="41"/>
    </row>
    <row r="483" spans="5:10" x14ac:dyDescent="0.25">
      <c r="E483" s="41"/>
      <c r="F483" s="41"/>
      <c r="G483" s="41"/>
      <c r="H483" s="41"/>
      <c r="I483" s="41"/>
      <c r="J483" s="41"/>
    </row>
    <row r="484" spans="5:10" x14ac:dyDescent="0.25">
      <c r="E484" s="41"/>
      <c r="F484" s="41"/>
      <c r="G484" s="41"/>
      <c r="H484" s="41"/>
      <c r="I484" s="41"/>
      <c r="J484" s="41"/>
    </row>
    <row r="485" spans="5:10" x14ac:dyDescent="0.25">
      <c r="E485" s="41"/>
      <c r="F485" s="41"/>
      <c r="G485" s="41"/>
      <c r="H485" s="41"/>
      <c r="I485" s="41"/>
      <c r="J485" s="41"/>
    </row>
    <row r="486" spans="5:10" x14ac:dyDescent="0.25">
      <c r="E486" s="41"/>
      <c r="F486" s="41"/>
      <c r="G486" s="41"/>
      <c r="H486" s="41"/>
      <c r="I486" s="41"/>
      <c r="J486" s="41"/>
    </row>
    <row r="487" spans="5:10" x14ac:dyDescent="0.25">
      <c r="E487" s="41"/>
      <c r="F487" s="41"/>
      <c r="G487" s="41"/>
      <c r="H487" s="41"/>
      <c r="I487" s="41"/>
      <c r="J487" s="41"/>
    </row>
    <row r="488" spans="5:10" x14ac:dyDescent="0.25">
      <c r="E488" s="41"/>
      <c r="F488" s="41"/>
      <c r="G488" s="41"/>
      <c r="H488" s="41"/>
      <c r="I488" s="41"/>
      <c r="J488" s="41"/>
    </row>
    <row r="489" spans="5:10" x14ac:dyDescent="0.25">
      <c r="E489" s="41"/>
      <c r="F489" s="41"/>
      <c r="G489" s="41"/>
      <c r="H489" s="41"/>
      <c r="I489" s="41"/>
      <c r="J489" s="41"/>
    </row>
    <row r="490" spans="5:10" x14ac:dyDescent="0.25">
      <c r="E490" s="41"/>
      <c r="F490" s="41"/>
      <c r="G490" s="41"/>
      <c r="H490" s="41"/>
      <c r="I490" s="41"/>
      <c r="J490" s="41"/>
    </row>
    <row r="491" spans="5:10" x14ac:dyDescent="0.25">
      <c r="E491" s="41"/>
      <c r="F491" s="41"/>
      <c r="G491" s="41"/>
      <c r="H491" s="41"/>
      <c r="I491" s="41"/>
      <c r="J491" s="41"/>
    </row>
    <row r="492" spans="5:10" x14ac:dyDescent="0.25">
      <c r="E492" s="41"/>
      <c r="F492" s="41"/>
      <c r="G492" s="41"/>
      <c r="H492" s="41"/>
      <c r="I492" s="41"/>
      <c r="J492" s="41"/>
    </row>
    <row r="493" spans="5:10" x14ac:dyDescent="0.25">
      <c r="E493" s="41"/>
      <c r="F493" s="41"/>
      <c r="G493" s="41"/>
      <c r="H493" s="41"/>
      <c r="I493" s="41"/>
      <c r="J493" s="41"/>
    </row>
    <row r="494" spans="5:10" x14ac:dyDescent="0.25">
      <c r="E494" s="41"/>
      <c r="F494" s="41"/>
      <c r="G494" s="41"/>
      <c r="H494" s="41"/>
      <c r="I494" s="41"/>
      <c r="J494" s="41"/>
    </row>
    <row r="495" spans="5:10" x14ac:dyDescent="0.25">
      <c r="E495" s="41"/>
      <c r="F495" s="41"/>
      <c r="G495" s="41"/>
      <c r="H495" s="41"/>
      <c r="I495" s="41"/>
      <c r="J495" s="41"/>
    </row>
    <row r="496" spans="5:10" x14ac:dyDescent="0.25">
      <c r="E496" s="41"/>
      <c r="F496" s="41"/>
      <c r="G496" s="41"/>
      <c r="H496" s="41"/>
      <c r="I496" s="41"/>
      <c r="J496" s="41"/>
    </row>
    <row r="497" spans="5:10" x14ac:dyDescent="0.25">
      <c r="E497" s="41"/>
      <c r="F497" s="41"/>
      <c r="G497" s="41"/>
      <c r="H497" s="41"/>
      <c r="I497" s="41"/>
      <c r="J497" s="41"/>
    </row>
    <row r="498" spans="5:10" x14ac:dyDescent="0.25">
      <c r="E498" s="41"/>
      <c r="F498" s="41"/>
      <c r="G498" s="41"/>
      <c r="H498" s="41"/>
      <c r="I498" s="41"/>
      <c r="J498" s="41"/>
    </row>
    <row r="499" spans="5:10" x14ac:dyDescent="0.25">
      <c r="E499" s="41"/>
      <c r="F499" s="41"/>
      <c r="G499" s="41"/>
      <c r="H499" s="41"/>
      <c r="I499" s="41"/>
      <c r="J499" s="41"/>
    </row>
    <row r="500" spans="5:10" x14ac:dyDescent="0.25">
      <c r="E500" s="41"/>
      <c r="F500" s="41"/>
      <c r="G500" s="41"/>
      <c r="H500" s="41"/>
      <c r="I500" s="41"/>
      <c r="J500" s="41"/>
    </row>
    <row r="501" spans="5:10" x14ac:dyDescent="0.25">
      <c r="E501" s="41"/>
      <c r="F501" s="41"/>
      <c r="G501" s="41"/>
      <c r="H501" s="41"/>
      <c r="I501" s="41"/>
      <c r="J501" s="41"/>
    </row>
    <row r="502" spans="5:10" x14ac:dyDescent="0.25">
      <c r="E502" s="41"/>
      <c r="F502" s="41"/>
      <c r="G502" s="41"/>
      <c r="H502" s="41"/>
      <c r="I502" s="41"/>
      <c r="J502" s="41"/>
    </row>
    <row r="503" spans="5:10" x14ac:dyDescent="0.25">
      <c r="E503" s="41"/>
      <c r="F503" s="41"/>
      <c r="G503" s="41"/>
      <c r="H503" s="41"/>
      <c r="I503" s="41"/>
      <c r="J503" s="41"/>
    </row>
    <row r="504" spans="5:10" x14ac:dyDescent="0.25">
      <c r="E504" s="41"/>
      <c r="F504" s="41"/>
      <c r="G504" s="41"/>
      <c r="H504" s="41"/>
      <c r="I504" s="41"/>
      <c r="J504" s="41"/>
    </row>
    <row r="505" spans="5:10" x14ac:dyDescent="0.25">
      <c r="E505" s="41"/>
      <c r="F505" s="41"/>
      <c r="G505" s="41"/>
      <c r="H505" s="41"/>
      <c r="I505" s="41"/>
      <c r="J505" s="41"/>
    </row>
    <row r="506" spans="5:10" x14ac:dyDescent="0.25">
      <c r="E506" s="41"/>
      <c r="F506" s="41"/>
      <c r="G506" s="41"/>
      <c r="H506" s="41"/>
      <c r="I506" s="41"/>
      <c r="J506" s="41"/>
    </row>
    <row r="507" spans="5:10" x14ac:dyDescent="0.25">
      <c r="E507" s="41"/>
      <c r="F507" s="41"/>
      <c r="G507" s="41"/>
      <c r="H507" s="41"/>
      <c r="I507" s="41"/>
      <c r="J507" s="41"/>
    </row>
    <row r="508" spans="5:10" x14ac:dyDescent="0.25">
      <c r="E508" s="41"/>
      <c r="F508" s="41"/>
      <c r="G508" s="41"/>
      <c r="H508" s="41"/>
      <c r="I508" s="41"/>
      <c r="J508" s="41"/>
    </row>
    <row r="509" spans="5:10" x14ac:dyDescent="0.25">
      <c r="E509" s="41"/>
      <c r="F509" s="41"/>
      <c r="G509" s="41"/>
      <c r="H509" s="41"/>
      <c r="I509" s="41"/>
      <c r="J509" s="41"/>
    </row>
    <row r="510" spans="5:10" x14ac:dyDescent="0.25">
      <c r="E510" s="41"/>
      <c r="F510" s="41"/>
      <c r="G510" s="41"/>
      <c r="H510" s="41"/>
      <c r="I510" s="41"/>
      <c r="J510" s="41"/>
    </row>
    <row r="511" spans="5:10" x14ac:dyDescent="0.25">
      <c r="E511" s="41"/>
      <c r="F511" s="41"/>
      <c r="G511" s="41"/>
      <c r="H511" s="41"/>
      <c r="I511" s="41"/>
      <c r="J511" s="41"/>
    </row>
    <row r="512" spans="5:10" x14ac:dyDescent="0.25">
      <c r="E512" s="41"/>
      <c r="F512" s="41"/>
      <c r="G512" s="41"/>
      <c r="H512" s="41"/>
      <c r="I512" s="41"/>
      <c r="J512" s="41"/>
    </row>
    <row r="513" spans="5:10" x14ac:dyDescent="0.25">
      <c r="E513" s="41"/>
      <c r="F513" s="41"/>
      <c r="G513" s="41"/>
      <c r="H513" s="41"/>
      <c r="I513" s="41"/>
      <c r="J513" s="41"/>
    </row>
    <row r="514" spans="5:10" x14ac:dyDescent="0.25">
      <c r="E514" s="41"/>
      <c r="F514" s="41"/>
      <c r="G514" s="41"/>
      <c r="H514" s="41"/>
      <c r="I514" s="41"/>
      <c r="J514" s="41"/>
    </row>
    <row r="515" spans="5:10" x14ac:dyDescent="0.25">
      <c r="E515" s="41"/>
      <c r="F515" s="41"/>
      <c r="G515" s="41"/>
      <c r="H515" s="41"/>
      <c r="I515" s="41"/>
      <c r="J515" s="41"/>
    </row>
    <row r="516" spans="5:10" x14ac:dyDescent="0.25">
      <c r="E516" s="41"/>
      <c r="F516" s="41"/>
      <c r="G516" s="41"/>
      <c r="H516" s="41"/>
      <c r="I516" s="41"/>
      <c r="J516" s="41"/>
    </row>
    <row r="517" spans="5:10" x14ac:dyDescent="0.25">
      <c r="E517" s="41"/>
      <c r="F517" s="41"/>
      <c r="G517" s="41"/>
      <c r="H517" s="41"/>
      <c r="I517" s="41"/>
      <c r="J517" s="41"/>
    </row>
    <row r="518" spans="5:10" x14ac:dyDescent="0.25">
      <c r="E518" s="41"/>
      <c r="F518" s="41"/>
      <c r="G518" s="41"/>
      <c r="H518" s="41"/>
      <c r="I518" s="41"/>
      <c r="J518" s="41"/>
    </row>
    <row r="519" spans="5:10" x14ac:dyDescent="0.25">
      <c r="E519" s="41"/>
      <c r="F519" s="41"/>
      <c r="G519" s="41"/>
      <c r="H519" s="41"/>
      <c r="I519" s="41"/>
      <c r="J519" s="41"/>
    </row>
    <row r="520" spans="5:10" x14ac:dyDescent="0.25">
      <c r="E520" s="41"/>
      <c r="F520" s="41"/>
      <c r="G520" s="41"/>
      <c r="H520" s="41"/>
      <c r="I520" s="41"/>
      <c r="J520" s="41"/>
    </row>
    <row r="521" spans="5:10" x14ac:dyDescent="0.25">
      <c r="E521" s="41"/>
      <c r="F521" s="41"/>
      <c r="G521" s="41"/>
      <c r="H521" s="41"/>
      <c r="I521" s="41"/>
      <c r="J521" s="41"/>
    </row>
    <row r="522" spans="5:10" x14ac:dyDescent="0.25">
      <c r="E522" s="41"/>
      <c r="F522" s="41"/>
      <c r="G522" s="41"/>
      <c r="H522" s="41"/>
      <c r="I522" s="41"/>
      <c r="J522" s="41"/>
    </row>
    <row r="523" spans="5:10" x14ac:dyDescent="0.25">
      <c r="E523" s="41"/>
      <c r="F523" s="41"/>
      <c r="G523" s="41"/>
      <c r="H523" s="41"/>
      <c r="I523" s="41"/>
      <c r="J523" s="41"/>
    </row>
    <row r="524" spans="5:10" x14ac:dyDescent="0.25">
      <c r="E524" s="41"/>
      <c r="F524" s="41"/>
      <c r="G524" s="41"/>
      <c r="H524" s="41"/>
      <c r="I524" s="41"/>
      <c r="J524" s="41"/>
    </row>
    <row r="525" spans="5:10" x14ac:dyDescent="0.25">
      <c r="E525" s="41"/>
      <c r="F525" s="41"/>
      <c r="G525" s="41"/>
      <c r="H525" s="41"/>
      <c r="I525" s="41"/>
      <c r="J525" s="41"/>
    </row>
    <row r="526" spans="5:10" x14ac:dyDescent="0.25">
      <c r="E526" s="41"/>
      <c r="F526" s="41"/>
      <c r="G526" s="41"/>
      <c r="H526" s="41"/>
      <c r="I526" s="41"/>
      <c r="J526" s="41"/>
    </row>
    <row r="527" spans="5:10" x14ac:dyDescent="0.25">
      <c r="E527" s="41"/>
      <c r="F527" s="41"/>
      <c r="G527" s="41"/>
      <c r="H527" s="41"/>
      <c r="I527" s="41"/>
      <c r="J527" s="41"/>
    </row>
    <row r="528" spans="5:10" x14ac:dyDescent="0.25">
      <c r="E528" s="41"/>
      <c r="F528" s="41"/>
      <c r="G528" s="41"/>
      <c r="H528" s="41"/>
      <c r="I528" s="41"/>
      <c r="J528" s="41"/>
    </row>
    <row r="529" spans="5:10" x14ac:dyDescent="0.25">
      <c r="E529" s="41"/>
      <c r="F529" s="41"/>
      <c r="G529" s="41"/>
      <c r="H529" s="41"/>
      <c r="I529" s="41"/>
      <c r="J529" s="41"/>
    </row>
    <row r="530" spans="5:10" x14ac:dyDescent="0.25">
      <c r="E530" s="41"/>
      <c r="F530" s="41"/>
      <c r="G530" s="41"/>
      <c r="H530" s="41"/>
      <c r="I530" s="41"/>
      <c r="J530" s="41"/>
    </row>
    <row r="531" spans="5:10" x14ac:dyDescent="0.25">
      <c r="E531" s="41"/>
      <c r="F531" s="41"/>
      <c r="G531" s="41"/>
      <c r="H531" s="41"/>
      <c r="I531" s="41"/>
      <c r="J531" s="41"/>
    </row>
    <row r="532" spans="5:10" x14ac:dyDescent="0.25">
      <c r="E532" s="41"/>
      <c r="F532" s="41"/>
      <c r="G532" s="41"/>
      <c r="H532" s="41"/>
      <c r="I532" s="41"/>
      <c r="J532" s="41"/>
    </row>
    <row r="533" spans="5:10" x14ac:dyDescent="0.25">
      <c r="E533" s="41"/>
      <c r="F533" s="41"/>
      <c r="G533" s="41"/>
      <c r="H533" s="41"/>
      <c r="I533" s="41"/>
      <c r="J533" s="41"/>
    </row>
    <row r="534" spans="5:10" x14ac:dyDescent="0.25">
      <c r="E534" s="41"/>
      <c r="F534" s="41"/>
      <c r="G534" s="41"/>
      <c r="H534" s="41"/>
      <c r="I534" s="41"/>
      <c r="J534" s="41"/>
    </row>
    <row r="535" spans="5:10" x14ac:dyDescent="0.25">
      <c r="E535" s="41"/>
      <c r="F535" s="41"/>
      <c r="G535" s="41"/>
      <c r="H535" s="41"/>
      <c r="I535" s="41"/>
      <c r="J535" s="41"/>
    </row>
    <row r="536" spans="5:10" x14ac:dyDescent="0.25">
      <c r="E536" s="41"/>
      <c r="F536" s="41"/>
      <c r="G536" s="41"/>
      <c r="H536" s="41"/>
      <c r="I536" s="41"/>
      <c r="J536" s="41"/>
    </row>
    <row r="537" spans="5:10" x14ac:dyDescent="0.25">
      <c r="E537" s="41"/>
      <c r="F537" s="41"/>
      <c r="G537" s="41"/>
      <c r="H537" s="41"/>
      <c r="I537" s="41"/>
      <c r="J537" s="41"/>
    </row>
    <row r="538" spans="5:10" x14ac:dyDescent="0.25">
      <c r="E538" s="41"/>
      <c r="F538" s="41"/>
      <c r="G538" s="41"/>
      <c r="H538" s="41"/>
      <c r="I538" s="41"/>
      <c r="J538" s="41"/>
    </row>
    <row r="539" spans="5:10" x14ac:dyDescent="0.25">
      <c r="E539" s="41"/>
      <c r="F539" s="41"/>
      <c r="G539" s="41"/>
      <c r="H539" s="41"/>
      <c r="I539" s="41"/>
      <c r="J539" s="41"/>
    </row>
    <row r="540" spans="5:10" x14ac:dyDescent="0.25">
      <c r="E540" s="41"/>
      <c r="F540" s="41"/>
      <c r="G540" s="41"/>
      <c r="H540" s="41"/>
      <c r="I540" s="41"/>
      <c r="J540" s="41"/>
    </row>
    <row r="541" spans="5:10" x14ac:dyDescent="0.25">
      <c r="E541" s="41"/>
      <c r="F541" s="41"/>
      <c r="G541" s="41"/>
      <c r="H541" s="41"/>
      <c r="I541" s="41"/>
      <c r="J541" s="41"/>
    </row>
    <row r="542" spans="5:10" x14ac:dyDescent="0.25">
      <c r="E542" s="41"/>
      <c r="F542" s="41"/>
      <c r="G542" s="41"/>
      <c r="H542" s="41"/>
      <c r="I542" s="41"/>
      <c r="J542" s="41"/>
    </row>
    <row r="543" spans="5:10" x14ac:dyDescent="0.25">
      <c r="E543" s="41"/>
      <c r="F543" s="41"/>
      <c r="G543" s="41"/>
      <c r="H543" s="41"/>
      <c r="I543" s="41"/>
      <c r="J543" s="41"/>
    </row>
    <row r="544" spans="5:10" x14ac:dyDescent="0.25">
      <c r="E544" s="41"/>
      <c r="F544" s="41"/>
      <c r="G544" s="41"/>
      <c r="H544" s="41"/>
      <c r="I544" s="41"/>
      <c r="J544" s="41"/>
    </row>
    <row r="545" spans="5:10" x14ac:dyDescent="0.25">
      <c r="E545" s="41"/>
      <c r="F545" s="41"/>
      <c r="G545" s="41"/>
      <c r="H545" s="41"/>
      <c r="I545" s="41"/>
      <c r="J545" s="41"/>
    </row>
    <row r="546" spans="5:10" x14ac:dyDescent="0.25">
      <c r="E546" s="41"/>
      <c r="F546" s="41"/>
      <c r="G546" s="41"/>
      <c r="H546" s="41"/>
      <c r="I546" s="41"/>
      <c r="J546" s="41"/>
    </row>
    <row r="547" spans="5:10" x14ac:dyDescent="0.25">
      <c r="E547" s="41"/>
      <c r="F547" s="41"/>
      <c r="G547" s="41"/>
      <c r="H547" s="41"/>
      <c r="I547" s="41"/>
      <c r="J547" s="41"/>
    </row>
    <row r="548" spans="5:10" x14ac:dyDescent="0.25">
      <c r="E548" s="41"/>
      <c r="F548" s="41"/>
      <c r="G548" s="41"/>
      <c r="H548" s="41"/>
      <c r="I548" s="41"/>
      <c r="J548" s="41"/>
    </row>
    <row r="549" spans="5:10" x14ac:dyDescent="0.25">
      <c r="E549" s="41"/>
      <c r="F549" s="41"/>
      <c r="G549" s="41"/>
      <c r="H549" s="41"/>
      <c r="I549" s="41"/>
      <c r="J549" s="41"/>
    </row>
    <row r="550" spans="5:10" x14ac:dyDescent="0.25">
      <c r="E550" s="41"/>
      <c r="F550" s="41"/>
      <c r="G550" s="41"/>
      <c r="H550" s="41"/>
      <c r="I550" s="41"/>
      <c r="J550" s="41"/>
    </row>
    <row r="551" spans="5:10" x14ac:dyDescent="0.25">
      <c r="E551" s="41"/>
      <c r="F551" s="41"/>
      <c r="G551" s="41"/>
      <c r="H551" s="41"/>
      <c r="I551" s="41"/>
      <c r="J551" s="41"/>
    </row>
    <row r="552" spans="5:10" x14ac:dyDescent="0.25">
      <c r="E552" s="41"/>
      <c r="F552" s="41"/>
      <c r="G552" s="41"/>
      <c r="H552" s="41"/>
      <c r="I552" s="41"/>
      <c r="J552" s="41"/>
    </row>
    <row r="553" spans="5:10" x14ac:dyDescent="0.25">
      <c r="E553" s="41"/>
      <c r="F553" s="41"/>
      <c r="G553" s="41"/>
      <c r="H553" s="41"/>
      <c r="I553" s="41"/>
      <c r="J553" s="41"/>
    </row>
    <row r="554" spans="5:10" x14ac:dyDescent="0.25">
      <c r="E554" s="41"/>
      <c r="F554" s="41"/>
      <c r="G554" s="41"/>
      <c r="H554" s="41"/>
      <c r="I554" s="41"/>
      <c r="J554" s="41"/>
    </row>
    <row r="555" spans="5:10" x14ac:dyDescent="0.25">
      <c r="E555" s="41"/>
      <c r="F555" s="41"/>
      <c r="G555" s="41"/>
      <c r="H555" s="41"/>
      <c r="I555" s="41"/>
      <c r="J555" s="41"/>
    </row>
    <row r="556" spans="5:10" x14ac:dyDescent="0.25">
      <c r="E556" s="41"/>
      <c r="F556" s="41"/>
      <c r="G556" s="41"/>
      <c r="H556" s="41"/>
      <c r="I556" s="41"/>
      <c r="J556" s="41"/>
    </row>
    <row r="557" spans="5:10" x14ac:dyDescent="0.25">
      <c r="E557" s="41"/>
      <c r="F557" s="41"/>
      <c r="G557" s="41"/>
      <c r="H557" s="41"/>
      <c r="I557" s="41"/>
      <c r="J557" s="41"/>
    </row>
    <row r="558" spans="5:10" x14ac:dyDescent="0.25">
      <c r="E558" s="41"/>
      <c r="F558" s="41"/>
      <c r="G558" s="41"/>
      <c r="H558" s="41"/>
      <c r="I558" s="41"/>
      <c r="J558" s="41"/>
    </row>
    <row r="559" spans="5:10" x14ac:dyDescent="0.25">
      <c r="E559" s="41"/>
      <c r="F559" s="41"/>
      <c r="G559" s="41"/>
      <c r="H559" s="41"/>
      <c r="I559" s="41"/>
      <c r="J559" s="41"/>
    </row>
    <row r="560" spans="5:10" x14ac:dyDescent="0.25">
      <c r="E560" s="41"/>
      <c r="F560" s="41"/>
      <c r="G560" s="41"/>
      <c r="H560" s="41"/>
      <c r="I560" s="41"/>
      <c r="J560" s="41"/>
    </row>
    <row r="561" spans="5:10" x14ac:dyDescent="0.25">
      <c r="E561" s="41"/>
      <c r="F561" s="41"/>
      <c r="G561" s="41"/>
      <c r="H561" s="41"/>
      <c r="I561" s="41"/>
      <c r="J561" s="41"/>
    </row>
    <row r="562" spans="5:10" x14ac:dyDescent="0.25">
      <c r="E562" s="41"/>
      <c r="F562" s="41"/>
      <c r="G562" s="41"/>
      <c r="H562" s="41"/>
      <c r="I562" s="41"/>
      <c r="J562" s="41"/>
    </row>
    <row r="563" spans="5:10" x14ac:dyDescent="0.25">
      <c r="E563" s="41"/>
      <c r="F563" s="41"/>
      <c r="G563" s="41"/>
      <c r="H563" s="41"/>
      <c r="I563" s="41"/>
      <c r="J563" s="41"/>
    </row>
    <row r="564" spans="5:10" x14ac:dyDescent="0.25">
      <c r="E564" s="41"/>
      <c r="F564" s="41"/>
      <c r="G564" s="41"/>
      <c r="H564" s="41"/>
      <c r="I564" s="41"/>
      <c r="J564" s="41"/>
    </row>
    <row r="565" spans="5:10" x14ac:dyDescent="0.25">
      <c r="E565" s="41"/>
      <c r="F565" s="41"/>
      <c r="G565" s="41"/>
      <c r="H565" s="41"/>
      <c r="I565" s="41"/>
      <c r="J565" s="41"/>
    </row>
    <row r="566" spans="5:10" x14ac:dyDescent="0.25">
      <c r="E566" s="41"/>
      <c r="F566" s="41"/>
      <c r="G566" s="41"/>
      <c r="H566" s="41"/>
      <c r="I566" s="41"/>
      <c r="J566" s="41"/>
    </row>
    <row r="567" spans="5:10" x14ac:dyDescent="0.25">
      <c r="E567" s="41"/>
      <c r="F567" s="41"/>
      <c r="G567" s="41"/>
      <c r="H567" s="41"/>
      <c r="I567" s="41"/>
      <c r="J567" s="41"/>
    </row>
    <row r="568" spans="5:10" x14ac:dyDescent="0.25">
      <c r="E568" s="41"/>
      <c r="F568" s="41"/>
      <c r="G568" s="41"/>
      <c r="H568" s="41"/>
      <c r="I568" s="41"/>
      <c r="J568" s="41"/>
    </row>
    <row r="569" spans="5:10" x14ac:dyDescent="0.25">
      <c r="E569" s="41"/>
      <c r="F569" s="41"/>
      <c r="G569" s="41"/>
      <c r="H569" s="41"/>
      <c r="I569" s="41"/>
      <c r="J569" s="41"/>
    </row>
    <row r="570" spans="5:10" x14ac:dyDescent="0.25">
      <c r="E570" s="41"/>
      <c r="F570" s="41"/>
      <c r="G570" s="41"/>
      <c r="H570" s="41"/>
      <c r="I570" s="41"/>
      <c r="J570" s="41"/>
    </row>
    <row r="571" spans="5:10" x14ac:dyDescent="0.25">
      <c r="E571" s="41"/>
      <c r="F571" s="41"/>
      <c r="G571" s="41"/>
      <c r="H571" s="41"/>
      <c r="I571" s="41"/>
      <c r="J571" s="41"/>
    </row>
    <row r="572" spans="5:10" x14ac:dyDescent="0.25">
      <c r="E572" s="41"/>
      <c r="F572" s="41"/>
      <c r="G572" s="41"/>
      <c r="H572" s="41"/>
      <c r="I572" s="41"/>
      <c r="J572" s="41"/>
    </row>
    <row r="573" spans="5:10" x14ac:dyDescent="0.25">
      <c r="E573" s="41"/>
      <c r="F573" s="41"/>
      <c r="G573" s="41"/>
      <c r="H573" s="41"/>
      <c r="I573" s="41"/>
      <c r="J573" s="41"/>
    </row>
    <row r="574" spans="5:10" x14ac:dyDescent="0.25">
      <c r="E574" s="41"/>
      <c r="F574" s="41"/>
      <c r="G574" s="41"/>
      <c r="H574" s="41"/>
      <c r="I574" s="41"/>
      <c r="J574" s="41"/>
    </row>
    <row r="575" spans="5:10" x14ac:dyDescent="0.25">
      <c r="E575" s="41"/>
      <c r="F575" s="41"/>
      <c r="G575" s="41"/>
      <c r="H575" s="41"/>
      <c r="I575" s="41"/>
      <c r="J575" s="41"/>
    </row>
    <row r="576" spans="5:10" x14ac:dyDescent="0.25">
      <c r="E576" s="41"/>
      <c r="F576" s="41"/>
      <c r="G576" s="41"/>
      <c r="H576" s="41"/>
      <c r="I576" s="41"/>
      <c r="J576" s="41"/>
    </row>
    <row r="577" spans="5:10" x14ac:dyDescent="0.25">
      <c r="E577" s="41"/>
      <c r="F577" s="41"/>
      <c r="G577" s="41"/>
      <c r="H577" s="41"/>
      <c r="I577" s="41"/>
      <c r="J577" s="41"/>
    </row>
    <row r="578" spans="5:10" x14ac:dyDescent="0.25">
      <c r="E578" s="41"/>
      <c r="F578" s="41"/>
      <c r="G578" s="41"/>
      <c r="H578" s="41"/>
      <c r="I578" s="41"/>
      <c r="J578" s="41"/>
    </row>
    <row r="579" spans="5:10" x14ac:dyDescent="0.25">
      <c r="E579" s="41"/>
      <c r="F579" s="41"/>
      <c r="G579" s="41"/>
      <c r="H579" s="41"/>
      <c r="I579" s="41"/>
      <c r="J579" s="41"/>
    </row>
    <row r="580" spans="5:10" x14ac:dyDescent="0.25">
      <c r="E580" s="41"/>
      <c r="F580" s="41"/>
      <c r="G580" s="41"/>
      <c r="H580" s="41"/>
      <c r="I580" s="41"/>
      <c r="J580" s="41"/>
    </row>
    <row r="581" spans="5:10" x14ac:dyDescent="0.25">
      <c r="E581" s="41"/>
      <c r="F581" s="41"/>
      <c r="G581" s="41"/>
      <c r="H581" s="41"/>
      <c r="I581" s="41"/>
      <c r="J581" s="41"/>
    </row>
    <row r="582" spans="5:10" x14ac:dyDescent="0.25">
      <c r="E582" s="41"/>
      <c r="F582" s="41"/>
      <c r="G582" s="41"/>
      <c r="H582" s="41"/>
      <c r="I582" s="41"/>
      <c r="J582" s="41"/>
    </row>
    <row r="583" spans="5:10" x14ac:dyDescent="0.25">
      <c r="E583" s="41"/>
      <c r="F583" s="41"/>
      <c r="G583" s="41"/>
      <c r="H583" s="41"/>
      <c r="I583" s="41"/>
      <c r="J583" s="41"/>
    </row>
    <row r="584" spans="5:10" x14ac:dyDescent="0.25">
      <c r="E584" s="41"/>
      <c r="F584" s="41"/>
      <c r="G584" s="41"/>
      <c r="H584" s="41"/>
      <c r="I584" s="41"/>
      <c r="J584" s="41"/>
    </row>
    <row r="585" spans="5:10" x14ac:dyDescent="0.25">
      <c r="E585" s="41"/>
      <c r="F585" s="41"/>
      <c r="G585" s="41"/>
      <c r="H585" s="41"/>
      <c r="I585" s="41"/>
      <c r="J585" s="41"/>
    </row>
    <row r="586" spans="5:10" x14ac:dyDescent="0.25">
      <c r="E586" s="41"/>
      <c r="F586" s="41"/>
      <c r="G586" s="41"/>
      <c r="H586" s="41"/>
      <c r="I586" s="41"/>
      <c r="J586" s="41"/>
    </row>
    <row r="587" spans="5:10" x14ac:dyDescent="0.25">
      <c r="E587" s="41"/>
      <c r="F587" s="41"/>
      <c r="G587" s="41"/>
      <c r="H587" s="41"/>
      <c r="I587" s="41"/>
      <c r="J587" s="41"/>
    </row>
    <row r="588" spans="5:10" x14ac:dyDescent="0.25">
      <c r="E588" s="41"/>
      <c r="F588" s="41"/>
      <c r="G588" s="41"/>
      <c r="H588" s="41"/>
      <c r="I588" s="41"/>
      <c r="J588" s="41"/>
    </row>
    <row r="589" spans="5:10" x14ac:dyDescent="0.25">
      <c r="E589" s="41"/>
      <c r="F589" s="41"/>
      <c r="G589" s="41"/>
      <c r="H589" s="41"/>
      <c r="I589" s="41"/>
      <c r="J589" s="41"/>
    </row>
    <row r="590" spans="5:10" x14ac:dyDescent="0.25">
      <c r="E590" s="41"/>
      <c r="F590" s="41"/>
      <c r="G590" s="41"/>
      <c r="H590" s="41"/>
      <c r="I590" s="41"/>
      <c r="J590" s="41"/>
    </row>
    <row r="591" spans="5:10" x14ac:dyDescent="0.25">
      <c r="E591" s="41"/>
      <c r="F591" s="41"/>
      <c r="G591" s="41"/>
      <c r="H591" s="41"/>
      <c r="I591" s="41"/>
      <c r="J591" s="41"/>
    </row>
    <row r="592" spans="5:10" x14ac:dyDescent="0.25">
      <c r="E592" s="41"/>
      <c r="F592" s="41"/>
      <c r="G592" s="41"/>
      <c r="H592" s="41"/>
      <c r="I592" s="41"/>
      <c r="J592" s="41"/>
    </row>
    <row r="593" spans="5:10" x14ac:dyDescent="0.25">
      <c r="E593" s="41"/>
      <c r="F593" s="41"/>
      <c r="G593" s="41"/>
      <c r="H593" s="41"/>
      <c r="I593" s="41"/>
      <c r="J593" s="41"/>
    </row>
    <row r="594" spans="5:10" x14ac:dyDescent="0.25">
      <c r="E594" s="41"/>
      <c r="F594" s="41"/>
      <c r="G594" s="41"/>
      <c r="H594" s="41"/>
      <c r="I594" s="41"/>
      <c r="J594" s="41"/>
    </row>
    <row r="595" spans="5:10" x14ac:dyDescent="0.25">
      <c r="E595" s="41"/>
      <c r="F595" s="41"/>
      <c r="G595" s="41"/>
      <c r="H595" s="41"/>
      <c r="I595" s="41"/>
      <c r="J595" s="41"/>
    </row>
    <row r="596" spans="5:10" x14ac:dyDescent="0.25">
      <c r="E596" s="41"/>
      <c r="F596" s="41"/>
      <c r="G596" s="41"/>
      <c r="H596" s="41"/>
      <c r="I596" s="41"/>
      <c r="J596" s="41"/>
    </row>
    <row r="597" spans="5:10" x14ac:dyDescent="0.25">
      <c r="E597" s="41"/>
      <c r="F597" s="41"/>
      <c r="G597" s="41"/>
      <c r="H597" s="41"/>
      <c r="I597" s="41"/>
      <c r="J597" s="41"/>
    </row>
    <row r="598" spans="5:10" x14ac:dyDescent="0.25">
      <c r="E598" s="41"/>
      <c r="F598" s="41"/>
      <c r="G598" s="41"/>
      <c r="H598" s="41"/>
      <c r="I598" s="41"/>
      <c r="J598" s="41"/>
    </row>
    <row r="599" spans="5:10" x14ac:dyDescent="0.25">
      <c r="E599" s="41"/>
      <c r="F599" s="41"/>
      <c r="G599" s="41"/>
      <c r="H599" s="41"/>
      <c r="I599" s="41"/>
      <c r="J599" s="41"/>
    </row>
    <row r="600" spans="5:10" x14ac:dyDescent="0.25">
      <c r="E600" s="41"/>
      <c r="F600" s="41"/>
      <c r="G600" s="41"/>
      <c r="H600" s="41"/>
      <c r="I600" s="41"/>
      <c r="J600" s="41"/>
    </row>
    <row r="601" spans="5:10" x14ac:dyDescent="0.25">
      <c r="E601" s="41"/>
      <c r="F601" s="41"/>
      <c r="G601" s="41"/>
      <c r="H601" s="41"/>
      <c r="I601" s="41"/>
      <c r="J601" s="41"/>
    </row>
    <row r="602" spans="5:10" x14ac:dyDescent="0.25">
      <c r="E602" s="41"/>
      <c r="F602" s="41"/>
      <c r="G602" s="41"/>
      <c r="H602" s="41"/>
      <c r="I602" s="41"/>
      <c r="J602" s="41"/>
    </row>
    <row r="603" spans="5:10" x14ac:dyDescent="0.25">
      <c r="E603" s="41"/>
      <c r="F603" s="41"/>
      <c r="G603" s="41"/>
      <c r="H603" s="41"/>
      <c r="I603" s="41"/>
      <c r="J603" s="41"/>
    </row>
    <row r="604" spans="5:10" x14ac:dyDescent="0.25">
      <c r="E604" s="41"/>
      <c r="F604" s="41"/>
      <c r="G604" s="41"/>
      <c r="H604" s="41"/>
      <c r="I604" s="41"/>
      <c r="J604" s="41"/>
    </row>
    <row r="605" spans="5:10" x14ac:dyDescent="0.25">
      <c r="E605" s="41"/>
      <c r="F605" s="41"/>
      <c r="G605" s="41"/>
      <c r="H605" s="41"/>
      <c r="I605" s="41"/>
      <c r="J605" s="41"/>
    </row>
    <row r="606" spans="5:10" x14ac:dyDescent="0.25">
      <c r="E606" s="41"/>
      <c r="F606" s="41"/>
      <c r="G606" s="41"/>
      <c r="H606" s="41"/>
      <c r="I606" s="41"/>
      <c r="J606" s="41"/>
    </row>
    <row r="607" spans="5:10" x14ac:dyDescent="0.25">
      <c r="E607" s="41"/>
      <c r="F607" s="41"/>
      <c r="G607" s="41"/>
      <c r="H607" s="41"/>
      <c r="I607" s="41"/>
      <c r="J607" s="41"/>
    </row>
    <row r="608" spans="5:10" x14ac:dyDescent="0.25">
      <c r="E608" s="41"/>
      <c r="F608" s="41"/>
      <c r="G608" s="41"/>
      <c r="H608" s="41"/>
      <c r="I608" s="41"/>
      <c r="J608" s="41"/>
    </row>
    <row r="609" spans="5:10" x14ac:dyDescent="0.25">
      <c r="E609" s="41"/>
      <c r="F609" s="41"/>
      <c r="G609" s="41"/>
      <c r="H609" s="41"/>
      <c r="I609" s="41"/>
      <c r="J609" s="41"/>
    </row>
    <row r="610" spans="5:10" x14ac:dyDescent="0.25">
      <c r="E610" s="41"/>
      <c r="F610" s="41"/>
      <c r="G610" s="41"/>
      <c r="H610" s="41"/>
      <c r="I610" s="41"/>
      <c r="J610" s="41"/>
    </row>
    <row r="611" spans="5:10" x14ac:dyDescent="0.25">
      <c r="E611" s="41"/>
      <c r="F611" s="41"/>
      <c r="G611" s="41"/>
      <c r="H611" s="41"/>
      <c r="I611" s="41"/>
      <c r="J611" s="41"/>
    </row>
    <row r="612" spans="5:10" x14ac:dyDescent="0.25">
      <c r="E612" s="41"/>
      <c r="F612" s="41"/>
      <c r="G612" s="41"/>
      <c r="H612" s="41"/>
      <c r="I612" s="41"/>
      <c r="J612" s="41"/>
    </row>
    <row r="613" spans="5:10" x14ac:dyDescent="0.25">
      <c r="E613" s="41"/>
      <c r="F613" s="41"/>
      <c r="G613" s="41"/>
      <c r="H613" s="41"/>
      <c r="I613" s="41"/>
      <c r="J613" s="41"/>
    </row>
    <row r="614" spans="5:10" x14ac:dyDescent="0.25">
      <c r="E614" s="41"/>
      <c r="F614" s="41"/>
      <c r="G614" s="41"/>
      <c r="H614" s="41"/>
      <c r="I614" s="41"/>
      <c r="J614" s="41"/>
    </row>
    <row r="615" spans="5:10" x14ac:dyDescent="0.25">
      <c r="E615" s="41"/>
      <c r="F615" s="41"/>
      <c r="G615" s="41"/>
      <c r="H615" s="41"/>
      <c r="I615" s="41"/>
      <c r="J615" s="41"/>
    </row>
    <row r="616" spans="5:10" x14ac:dyDescent="0.25">
      <c r="E616" s="41"/>
      <c r="F616" s="41"/>
      <c r="G616" s="41"/>
      <c r="H616" s="41"/>
      <c r="I616" s="41"/>
      <c r="J616" s="41"/>
    </row>
    <row r="617" spans="5:10" x14ac:dyDescent="0.25">
      <c r="E617" s="41"/>
      <c r="F617" s="41"/>
      <c r="G617" s="41"/>
      <c r="H617" s="41"/>
      <c r="I617" s="41"/>
      <c r="J617" s="41"/>
    </row>
    <row r="618" spans="5:10" x14ac:dyDescent="0.25">
      <c r="E618" s="41"/>
      <c r="F618" s="41"/>
      <c r="G618" s="41"/>
      <c r="H618" s="41"/>
      <c r="I618" s="41"/>
      <c r="J618" s="41"/>
    </row>
    <row r="619" spans="5:10" x14ac:dyDescent="0.25">
      <c r="E619" s="41"/>
      <c r="F619" s="41"/>
      <c r="G619" s="41"/>
      <c r="H619" s="41"/>
      <c r="I619" s="41"/>
      <c r="J619" s="41"/>
    </row>
    <row r="620" spans="5:10" x14ac:dyDescent="0.25">
      <c r="E620" s="41"/>
      <c r="F620" s="41"/>
      <c r="G620" s="41"/>
      <c r="H620" s="41"/>
      <c r="I620" s="41"/>
      <c r="J620" s="41"/>
    </row>
    <row r="621" spans="5:10" x14ac:dyDescent="0.25">
      <c r="E621" s="41"/>
      <c r="F621" s="41"/>
      <c r="G621" s="41"/>
      <c r="H621" s="41"/>
      <c r="I621" s="41"/>
      <c r="J621" s="41"/>
    </row>
    <row r="622" spans="5:10" x14ac:dyDescent="0.25">
      <c r="E622" s="41"/>
      <c r="F622" s="41"/>
      <c r="G622" s="41"/>
      <c r="H622" s="41"/>
      <c r="I622" s="41"/>
      <c r="J622" s="41"/>
    </row>
    <row r="623" spans="5:10" x14ac:dyDescent="0.25">
      <c r="E623" s="41"/>
      <c r="F623" s="41"/>
      <c r="G623" s="41"/>
      <c r="H623" s="41"/>
      <c r="I623" s="41"/>
      <c r="J623" s="41"/>
    </row>
    <row r="624" spans="5:10" x14ac:dyDescent="0.25">
      <c r="E624" s="41"/>
      <c r="F624" s="41"/>
      <c r="G624" s="41"/>
      <c r="H624" s="41"/>
      <c r="I624" s="41"/>
      <c r="J624" s="41"/>
    </row>
    <row r="625" spans="5:10" x14ac:dyDescent="0.25">
      <c r="E625" s="41"/>
      <c r="F625" s="41"/>
      <c r="G625" s="41"/>
      <c r="H625" s="41"/>
      <c r="I625" s="41"/>
      <c r="J625" s="41"/>
    </row>
    <row r="626" spans="5:10" x14ac:dyDescent="0.25">
      <c r="E626" s="41"/>
      <c r="F626" s="41"/>
      <c r="G626" s="41"/>
      <c r="H626" s="41"/>
      <c r="I626" s="41"/>
      <c r="J626" s="41"/>
    </row>
    <row r="627" spans="5:10" x14ac:dyDescent="0.25">
      <c r="E627" s="41"/>
      <c r="F627" s="41"/>
      <c r="G627" s="41"/>
      <c r="H627" s="41"/>
      <c r="I627" s="41"/>
      <c r="J627" s="41"/>
    </row>
    <row r="628" spans="5:10" x14ac:dyDescent="0.25">
      <c r="E628" s="41"/>
      <c r="F628" s="41"/>
      <c r="G628" s="41"/>
      <c r="H628" s="41"/>
      <c r="I628" s="41"/>
      <c r="J628" s="41"/>
    </row>
    <row r="629" spans="5:10" x14ac:dyDescent="0.25">
      <c r="E629" s="41"/>
      <c r="F629" s="41"/>
      <c r="G629" s="41"/>
      <c r="H629" s="41"/>
      <c r="I629" s="41"/>
      <c r="J629" s="41"/>
    </row>
    <row r="630" spans="5:10" x14ac:dyDescent="0.25">
      <c r="E630" s="41"/>
      <c r="F630" s="41"/>
      <c r="G630" s="41"/>
      <c r="H630" s="41"/>
      <c r="I630" s="41"/>
      <c r="J630" s="41"/>
    </row>
    <row r="631" spans="5:10" x14ac:dyDescent="0.25">
      <c r="E631" s="41"/>
      <c r="F631" s="41"/>
      <c r="G631" s="41"/>
      <c r="H631" s="41"/>
      <c r="I631" s="41"/>
      <c r="J631" s="41"/>
    </row>
    <row r="632" spans="5:10" x14ac:dyDescent="0.25">
      <c r="E632" s="41"/>
      <c r="F632" s="41"/>
      <c r="G632" s="41"/>
      <c r="H632" s="41"/>
      <c r="I632" s="41"/>
      <c r="J632" s="41"/>
    </row>
    <row r="633" spans="5:10" x14ac:dyDescent="0.25">
      <c r="E633" s="41"/>
      <c r="F633" s="41"/>
      <c r="G633" s="41"/>
      <c r="H633" s="41"/>
      <c r="I633" s="41"/>
      <c r="J633" s="41"/>
    </row>
    <row r="634" spans="5:10" x14ac:dyDescent="0.25">
      <c r="E634" s="41"/>
      <c r="F634" s="41"/>
      <c r="G634" s="41"/>
      <c r="H634" s="41"/>
      <c r="I634" s="41"/>
      <c r="J634" s="41"/>
    </row>
    <row r="635" spans="5:10" x14ac:dyDescent="0.25">
      <c r="E635" s="41"/>
      <c r="F635" s="41"/>
      <c r="G635" s="41"/>
      <c r="H635" s="41"/>
      <c r="I635" s="41"/>
      <c r="J635" s="41"/>
    </row>
    <row r="636" spans="5:10" x14ac:dyDescent="0.25">
      <c r="E636" s="41"/>
      <c r="F636" s="41"/>
      <c r="G636" s="41"/>
      <c r="H636" s="41"/>
      <c r="I636" s="41"/>
      <c r="J636" s="41"/>
    </row>
    <row r="637" spans="5:10" x14ac:dyDescent="0.25">
      <c r="E637" s="41"/>
      <c r="F637" s="41"/>
      <c r="G637" s="41"/>
      <c r="H637" s="41"/>
      <c r="I637" s="41"/>
      <c r="J637" s="41"/>
    </row>
    <row r="638" spans="5:10" x14ac:dyDescent="0.25">
      <c r="E638" s="41"/>
      <c r="F638" s="41"/>
      <c r="G638" s="41"/>
      <c r="H638" s="41"/>
      <c r="I638" s="41"/>
      <c r="J638" s="41"/>
    </row>
    <row r="639" spans="5:10" x14ac:dyDescent="0.25">
      <c r="E639" s="41"/>
      <c r="F639" s="41"/>
      <c r="G639" s="41"/>
      <c r="H639" s="41"/>
      <c r="I639" s="41"/>
      <c r="J639" s="41"/>
    </row>
    <row r="640" spans="5:10" x14ac:dyDescent="0.25">
      <c r="E640" s="41"/>
      <c r="F640" s="41"/>
      <c r="G640" s="41"/>
      <c r="H640" s="41"/>
      <c r="I640" s="41"/>
      <c r="J640" s="41"/>
    </row>
    <row r="641" spans="5:10" x14ac:dyDescent="0.25">
      <c r="E641" s="41"/>
      <c r="F641" s="41"/>
      <c r="G641" s="41"/>
      <c r="H641" s="41"/>
      <c r="I641" s="41"/>
      <c r="J641" s="41"/>
    </row>
    <row r="642" spans="5:10" x14ac:dyDescent="0.25">
      <c r="E642" s="41"/>
      <c r="F642" s="41"/>
      <c r="G642" s="41"/>
      <c r="H642" s="41"/>
      <c r="I642" s="41"/>
      <c r="J642" s="41"/>
    </row>
    <row r="643" spans="5:10" x14ac:dyDescent="0.25">
      <c r="E643" s="41"/>
      <c r="F643" s="41"/>
      <c r="G643" s="41"/>
      <c r="H643" s="41"/>
      <c r="I643" s="41"/>
      <c r="J643" s="41"/>
    </row>
    <row r="644" spans="5:10" x14ac:dyDescent="0.25">
      <c r="E644" s="41"/>
      <c r="F644" s="41"/>
      <c r="G644" s="41"/>
      <c r="H644" s="41"/>
      <c r="I644" s="41"/>
      <c r="J644" s="41"/>
    </row>
    <row r="645" spans="5:10" x14ac:dyDescent="0.25">
      <c r="E645" s="41"/>
      <c r="F645" s="41"/>
      <c r="G645" s="41"/>
      <c r="H645" s="41"/>
      <c r="I645" s="41"/>
      <c r="J645" s="41"/>
    </row>
    <row r="646" spans="5:10" x14ac:dyDescent="0.25">
      <c r="E646" s="41"/>
      <c r="F646" s="41"/>
      <c r="G646" s="41"/>
      <c r="H646" s="41"/>
      <c r="I646" s="41"/>
      <c r="J646" s="41"/>
    </row>
    <row r="647" spans="5:10" x14ac:dyDescent="0.25">
      <c r="E647" s="41"/>
      <c r="F647" s="41"/>
      <c r="G647" s="41"/>
      <c r="H647" s="41"/>
      <c r="I647" s="41"/>
      <c r="J647" s="41"/>
    </row>
    <row r="648" spans="5:10" x14ac:dyDescent="0.25">
      <c r="E648" s="41"/>
      <c r="F648" s="41"/>
      <c r="G648" s="41"/>
      <c r="H648" s="41"/>
      <c r="I648" s="41"/>
      <c r="J648" s="41"/>
    </row>
    <row r="649" spans="5:10" x14ac:dyDescent="0.25">
      <c r="E649" s="41"/>
      <c r="F649" s="41"/>
      <c r="G649" s="41"/>
      <c r="H649" s="41"/>
      <c r="I649" s="41"/>
      <c r="J649" s="41"/>
    </row>
    <row r="650" spans="5:10" x14ac:dyDescent="0.25">
      <c r="E650" s="41"/>
      <c r="F650" s="41"/>
      <c r="G650" s="41"/>
      <c r="H650" s="41"/>
      <c r="I650" s="41"/>
      <c r="J650" s="41"/>
    </row>
    <row r="651" spans="5:10" x14ac:dyDescent="0.25">
      <c r="E651" s="41"/>
      <c r="F651" s="41"/>
      <c r="G651" s="41"/>
      <c r="H651" s="41"/>
      <c r="I651" s="41"/>
      <c r="J651" s="41"/>
    </row>
    <row r="652" spans="5:10" x14ac:dyDescent="0.25">
      <c r="E652" s="41"/>
      <c r="F652" s="41"/>
      <c r="G652" s="41"/>
      <c r="H652" s="41"/>
      <c r="I652" s="41"/>
      <c r="J652" s="41"/>
    </row>
    <row r="653" spans="5:10" x14ac:dyDescent="0.25">
      <c r="E653" s="41"/>
      <c r="F653" s="41"/>
      <c r="G653" s="41"/>
      <c r="H653" s="41"/>
      <c r="I653" s="41"/>
      <c r="J653" s="41"/>
    </row>
    <row r="654" spans="5:10" x14ac:dyDescent="0.25">
      <c r="E654" s="41"/>
      <c r="F654" s="41"/>
      <c r="G654" s="41"/>
      <c r="H654" s="41"/>
      <c r="I654" s="41"/>
      <c r="J654" s="41"/>
    </row>
    <row r="655" spans="5:10" x14ac:dyDescent="0.25">
      <c r="E655" s="41"/>
      <c r="F655" s="41"/>
      <c r="G655" s="41"/>
      <c r="H655" s="41"/>
      <c r="I655" s="41"/>
      <c r="J655" s="41"/>
    </row>
    <row r="656" spans="5:10" x14ac:dyDescent="0.25">
      <c r="E656" s="41"/>
      <c r="F656" s="41"/>
      <c r="G656" s="41"/>
      <c r="H656" s="41"/>
      <c r="I656" s="41"/>
      <c r="J656" s="41"/>
    </row>
    <row r="657" spans="5:10" x14ac:dyDescent="0.25">
      <c r="E657" s="41"/>
      <c r="F657" s="41"/>
      <c r="G657" s="41"/>
      <c r="H657" s="41"/>
      <c r="I657" s="41"/>
      <c r="J657" s="41"/>
    </row>
    <row r="658" spans="5:10" x14ac:dyDescent="0.25">
      <c r="E658" s="41"/>
      <c r="F658" s="41"/>
      <c r="G658" s="41"/>
      <c r="H658" s="41"/>
      <c r="I658" s="41"/>
      <c r="J658" s="41"/>
    </row>
    <row r="659" spans="5:10" x14ac:dyDescent="0.25">
      <c r="E659" s="41"/>
      <c r="F659" s="41"/>
      <c r="G659" s="41"/>
      <c r="H659" s="41"/>
      <c r="I659" s="41"/>
      <c r="J659" s="41"/>
    </row>
    <row r="660" spans="5:10" x14ac:dyDescent="0.25">
      <c r="E660" s="41"/>
      <c r="F660" s="41"/>
      <c r="G660" s="41"/>
      <c r="H660" s="41"/>
      <c r="I660" s="41"/>
      <c r="J660" s="41"/>
    </row>
    <row r="661" spans="5:10" x14ac:dyDescent="0.25">
      <c r="E661" s="41"/>
      <c r="F661" s="41"/>
      <c r="G661" s="41"/>
      <c r="H661" s="41"/>
      <c r="I661" s="41"/>
      <c r="J661" s="41"/>
    </row>
    <row r="662" spans="5:10" x14ac:dyDescent="0.25">
      <c r="E662" s="41"/>
      <c r="F662" s="41"/>
      <c r="G662" s="41"/>
      <c r="H662" s="41"/>
      <c r="I662" s="41"/>
      <c r="J662" s="41"/>
    </row>
    <row r="663" spans="5:10" x14ac:dyDescent="0.25">
      <c r="E663" s="41"/>
      <c r="F663" s="41"/>
      <c r="G663" s="41"/>
      <c r="H663" s="41"/>
      <c r="I663" s="41"/>
      <c r="J663" s="41"/>
    </row>
    <row r="664" spans="5:10" x14ac:dyDescent="0.25">
      <c r="E664" s="41"/>
      <c r="F664" s="41"/>
      <c r="G664" s="41"/>
      <c r="H664" s="41"/>
      <c r="I664" s="41"/>
      <c r="J664" s="41"/>
    </row>
    <row r="665" spans="5:10" x14ac:dyDescent="0.25">
      <c r="E665" s="41"/>
      <c r="F665" s="41"/>
      <c r="G665" s="41"/>
      <c r="H665" s="41"/>
      <c r="I665" s="41"/>
      <c r="J665" s="41"/>
    </row>
    <row r="666" spans="5:10" x14ac:dyDescent="0.25">
      <c r="E666" s="41"/>
      <c r="F666" s="41"/>
      <c r="G666" s="41"/>
      <c r="H666" s="41"/>
      <c r="I666" s="41"/>
      <c r="J666" s="41"/>
    </row>
    <row r="667" spans="5:10" x14ac:dyDescent="0.25">
      <c r="E667" s="41"/>
      <c r="F667" s="41"/>
      <c r="G667" s="41"/>
      <c r="H667" s="41"/>
      <c r="I667" s="41"/>
      <c r="J667" s="41"/>
    </row>
    <row r="668" spans="5:10" x14ac:dyDescent="0.25">
      <c r="E668" s="41"/>
      <c r="F668" s="41"/>
      <c r="G668" s="41"/>
      <c r="H668" s="41"/>
      <c r="I668" s="41"/>
      <c r="J668" s="41"/>
    </row>
    <row r="669" spans="5:10" x14ac:dyDescent="0.25">
      <c r="E669" s="41"/>
      <c r="F669" s="41"/>
      <c r="G669" s="41"/>
      <c r="H669" s="41"/>
      <c r="I669" s="41"/>
      <c r="J669" s="41"/>
    </row>
    <row r="670" spans="5:10" x14ac:dyDescent="0.25">
      <c r="E670" s="41"/>
      <c r="F670" s="41"/>
      <c r="G670" s="41"/>
      <c r="H670" s="41"/>
      <c r="I670" s="41"/>
      <c r="J670" s="41"/>
    </row>
    <row r="671" spans="5:10" x14ac:dyDescent="0.25">
      <c r="E671" s="41"/>
      <c r="F671" s="41"/>
      <c r="G671" s="41"/>
      <c r="H671" s="41"/>
      <c r="I671" s="41"/>
      <c r="J671" s="41"/>
    </row>
    <row r="672" spans="5:10" x14ac:dyDescent="0.25">
      <c r="E672" s="41"/>
      <c r="F672" s="41"/>
      <c r="G672" s="41"/>
      <c r="H672" s="41"/>
      <c r="I672" s="41"/>
      <c r="J672" s="41"/>
    </row>
    <row r="673" spans="5:10" x14ac:dyDescent="0.25">
      <c r="E673" s="41"/>
      <c r="F673" s="41"/>
      <c r="G673" s="41"/>
      <c r="H673" s="41"/>
      <c r="I673" s="41"/>
      <c r="J673" s="41"/>
    </row>
    <row r="674" spans="5:10" x14ac:dyDescent="0.25">
      <c r="E674" s="41"/>
      <c r="F674" s="41"/>
      <c r="G674" s="41"/>
      <c r="H674" s="41"/>
      <c r="I674" s="41"/>
      <c r="J674" s="41"/>
    </row>
    <row r="675" spans="5:10" x14ac:dyDescent="0.25">
      <c r="E675" s="41"/>
      <c r="F675" s="41"/>
      <c r="G675" s="41"/>
      <c r="H675" s="41"/>
      <c r="I675" s="41"/>
      <c r="J675" s="41"/>
    </row>
    <row r="676" spans="5:10" x14ac:dyDescent="0.25">
      <c r="E676" s="41"/>
      <c r="F676" s="41"/>
      <c r="G676" s="41"/>
      <c r="H676" s="41"/>
      <c r="I676" s="41"/>
      <c r="J676" s="41"/>
    </row>
    <row r="677" spans="5:10" x14ac:dyDescent="0.25">
      <c r="E677" s="41"/>
      <c r="F677" s="41"/>
      <c r="G677" s="41"/>
      <c r="H677" s="41"/>
      <c r="I677" s="41"/>
      <c r="J677" s="41"/>
    </row>
    <row r="678" spans="5:10" x14ac:dyDescent="0.25">
      <c r="E678" s="41"/>
      <c r="F678" s="41"/>
      <c r="G678" s="41"/>
      <c r="H678" s="41"/>
      <c r="I678" s="41"/>
      <c r="J678" s="41"/>
    </row>
    <row r="679" spans="5:10" x14ac:dyDescent="0.25">
      <c r="E679" s="41"/>
      <c r="F679" s="41"/>
      <c r="G679" s="41"/>
      <c r="H679" s="41"/>
      <c r="I679" s="41"/>
      <c r="J679" s="41"/>
    </row>
    <row r="680" spans="5:10" x14ac:dyDescent="0.25">
      <c r="E680" s="41"/>
      <c r="F680" s="41"/>
      <c r="G680" s="41"/>
      <c r="H680" s="41"/>
      <c r="I680" s="41"/>
      <c r="J680" s="41"/>
    </row>
    <row r="681" spans="5:10" x14ac:dyDescent="0.25">
      <c r="E681" s="41"/>
      <c r="F681" s="41"/>
      <c r="G681" s="41"/>
      <c r="H681" s="41"/>
      <c r="I681" s="41"/>
      <c r="J681" s="41"/>
    </row>
    <row r="682" spans="5:10" x14ac:dyDescent="0.25">
      <c r="E682" s="41"/>
      <c r="F682" s="41"/>
      <c r="G682" s="41"/>
      <c r="H682" s="41"/>
      <c r="I682" s="41"/>
      <c r="J682" s="41"/>
    </row>
    <row r="683" spans="5:10" x14ac:dyDescent="0.25">
      <c r="E683" s="41"/>
      <c r="F683" s="41"/>
      <c r="G683" s="41"/>
      <c r="H683" s="41"/>
      <c r="I683" s="41"/>
      <c r="J683" s="41"/>
    </row>
    <row r="684" spans="5:10" x14ac:dyDescent="0.25">
      <c r="E684" s="41"/>
      <c r="F684" s="41"/>
      <c r="G684" s="41"/>
      <c r="H684" s="41"/>
      <c r="I684" s="41"/>
      <c r="J684" s="41"/>
    </row>
    <row r="685" spans="5:10" x14ac:dyDescent="0.25">
      <c r="E685" s="41"/>
      <c r="F685" s="41"/>
      <c r="G685" s="41"/>
      <c r="H685" s="41"/>
      <c r="I685" s="41"/>
      <c r="J685" s="41"/>
    </row>
    <row r="686" spans="5:10" x14ac:dyDescent="0.25">
      <c r="E686" s="41"/>
      <c r="F686" s="41"/>
      <c r="G686" s="41"/>
      <c r="H686" s="41"/>
      <c r="I686" s="41"/>
      <c r="J686" s="41"/>
    </row>
    <row r="687" spans="5:10" x14ac:dyDescent="0.25">
      <c r="E687" s="41"/>
      <c r="F687" s="41"/>
      <c r="G687" s="41"/>
      <c r="H687" s="41"/>
      <c r="I687" s="41"/>
      <c r="J687" s="41"/>
    </row>
    <row r="688" spans="5:10" x14ac:dyDescent="0.25">
      <c r="E688" s="41"/>
      <c r="F688" s="41"/>
      <c r="G688" s="41"/>
      <c r="H688" s="41"/>
      <c r="I688" s="41"/>
      <c r="J688" s="41"/>
    </row>
    <row r="689" spans="5:10" x14ac:dyDescent="0.25">
      <c r="E689" s="41"/>
      <c r="F689" s="41"/>
      <c r="G689" s="41"/>
      <c r="H689" s="41"/>
      <c r="I689" s="41"/>
      <c r="J689" s="41"/>
    </row>
    <row r="690" spans="5:10" x14ac:dyDescent="0.25">
      <c r="E690" s="41"/>
      <c r="F690" s="41"/>
      <c r="G690" s="41"/>
      <c r="H690" s="41"/>
      <c r="I690" s="41"/>
      <c r="J690" s="41"/>
    </row>
    <row r="691" spans="5:10" x14ac:dyDescent="0.25">
      <c r="E691" s="41"/>
      <c r="F691" s="41"/>
      <c r="G691" s="41"/>
      <c r="H691" s="41"/>
      <c r="I691" s="41"/>
      <c r="J691" s="41"/>
    </row>
    <row r="692" spans="5:10" x14ac:dyDescent="0.25">
      <c r="E692" s="41"/>
      <c r="F692" s="41"/>
      <c r="G692" s="41"/>
      <c r="H692" s="41"/>
      <c r="I692" s="41"/>
      <c r="J692" s="41"/>
    </row>
    <row r="693" spans="5:10" x14ac:dyDescent="0.25">
      <c r="E693" s="41"/>
      <c r="F693" s="41"/>
      <c r="G693" s="41"/>
      <c r="H693" s="41"/>
      <c r="I693" s="41"/>
      <c r="J693" s="41"/>
    </row>
    <row r="694" spans="5:10" x14ac:dyDescent="0.25">
      <c r="E694" s="41"/>
      <c r="F694" s="41"/>
      <c r="G694" s="41"/>
      <c r="H694" s="41"/>
      <c r="I694" s="41"/>
      <c r="J694" s="41"/>
    </row>
    <row r="695" spans="5:10" x14ac:dyDescent="0.25">
      <c r="E695" s="41"/>
      <c r="F695" s="41"/>
      <c r="G695" s="41"/>
      <c r="H695" s="41"/>
      <c r="I695" s="41"/>
      <c r="J695" s="41"/>
    </row>
    <row r="696" spans="5:10" x14ac:dyDescent="0.25">
      <c r="E696" s="41"/>
      <c r="F696" s="41"/>
      <c r="G696" s="41"/>
      <c r="H696" s="41"/>
      <c r="I696" s="41"/>
      <c r="J696" s="41"/>
    </row>
    <row r="697" spans="5:10" x14ac:dyDescent="0.25">
      <c r="E697" s="41"/>
      <c r="F697" s="41"/>
      <c r="G697" s="41"/>
      <c r="H697" s="41"/>
      <c r="I697" s="41"/>
      <c r="J697" s="41"/>
    </row>
    <row r="698" spans="5:10" x14ac:dyDescent="0.25">
      <c r="E698" s="41"/>
      <c r="F698" s="41"/>
      <c r="G698" s="41"/>
      <c r="H698" s="41"/>
      <c r="I698" s="41"/>
      <c r="J698" s="41"/>
    </row>
    <row r="699" spans="5:10" x14ac:dyDescent="0.25">
      <c r="E699" s="41"/>
      <c r="F699" s="41"/>
      <c r="G699" s="41"/>
      <c r="H699" s="41"/>
      <c r="I699" s="41"/>
      <c r="J699" s="41"/>
    </row>
    <row r="700" spans="5:10" x14ac:dyDescent="0.25">
      <c r="E700" s="41"/>
      <c r="F700" s="41"/>
      <c r="G700" s="41"/>
      <c r="H700" s="41"/>
      <c r="I700" s="41"/>
      <c r="J700" s="41"/>
    </row>
    <row r="701" spans="5:10" x14ac:dyDescent="0.25">
      <c r="E701" s="41"/>
      <c r="F701" s="41"/>
      <c r="G701" s="41"/>
      <c r="H701" s="41"/>
      <c r="I701" s="41"/>
      <c r="J701" s="41"/>
    </row>
    <row r="702" spans="5:10" x14ac:dyDescent="0.25">
      <c r="E702" s="41"/>
      <c r="F702" s="41"/>
      <c r="G702" s="41"/>
      <c r="H702" s="41"/>
      <c r="I702" s="41"/>
      <c r="J702" s="41"/>
    </row>
    <row r="703" spans="5:10" x14ac:dyDescent="0.25">
      <c r="E703" s="41"/>
      <c r="F703" s="41"/>
      <c r="G703" s="41"/>
      <c r="H703" s="41"/>
      <c r="I703" s="41"/>
      <c r="J703" s="41"/>
    </row>
    <row r="704" spans="5:10" x14ac:dyDescent="0.25">
      <c r="E704" s="41"/>
      <c r="F704" s="41"/>
      <c r="G704" s="41"/>
      <c r="H704" s="41"/>
      <c r="I704" s="41"/>
      <c r="J704" s="41"/>
    </row>
    <row r="705" spans="5:10" x14ac:dyDescent="0.25">
      <c r="E705" s="41"/>
      <c r="F705" s="41"/>
      <c r="G705" s="41"/>
      <c r="H705" s="41"/>
      <c r="I705" s="41"/>
      <c r="J705" s="41"/>
    </row>
    <row r="706" spans="5:10" x14ac:dyDescent="0.25">
      <c r="E706" s="41"/>
      <c r="F706" s="41"/>
      <c r="G706" s="41"/>
      <c r="H706" s="41"/>
      <c r="I706" s="41"/>
      <c r="J706" s="41"/>
    </row>
    <row r="707" spans="5:10" x14ac:dyDescent="0.25">
      <c r="E707" s="41"/>
      <c r="F707" s="41"/>
      <c r="G707" s="41"/>
      <c r="H707" s="41"/>
      <c r="I707" s="41"/>
      <c r="J707" s="41"/>
    </row>
    <row r="708" spans="5:10" x14ac:dyDescent="0.25">
      <c r="E708" s="41"/>
      <c r="F708" s="41"/>
      <c r="G708" s="41"/>
      <c r="H708" s="41"/>
      <c r="I708" s="41"/>
      <c r="J708" s="41"/>
    </row>
    <row r="709" spans="5:10" x14ac:dyDescent="0.25">
      <c r="E709" s="41"/>
      <c r="F709" s="41"/>
      <c r="G709" s="41"/>
      <c r="H709" s="41"/>
      <c r="I709" s="41"/>
      <c r="J709" s="41"/>
    </row>
    <row r="710" spans="5:10" x14ac:dyDescent="0.25">
      <c r="E710" s="41"/>
      <c r="F710" s="41"/>
      <c r="G710" s="41"/>
      <c r="H710" s="41"/>
      <c r="I710" s="41"/>
      <c r="J710" s="41"/>
    </row>
    <row r="711" spans="5:10" x14ac:dyDescent="0.25">
      <c r="E711" s="41"/>
      <c r="F711" s="41"/>
      <c r="G711" s="41"/>
      <c r="H711" s="41"/>
      <c r="I711" s="41"/>
      <c r="J711" s="41"/>
    </row>
    <row r="712" spans="5:10" x14ac:dyDescent="0.25">
      <c r="E712" s="41"/>
      <c r="F712" s="41"/>
      <c r="G712" s="41"/>
      <c r="H712" s="41"/>
      <c r="I712" s="41"/>
      <c r="J712" s="41"/>
    </row>
    <row r="713" spans="5:10" x14ac:dyDescent="0.25">
      <c r="E713" s="41"/>
      <c r="F713" s="41"/>
      <c r="G713" s="41"/>
      <c r="H713" s="41"/>
      <c r="I713" s="41"/>
      <c r="J713" s="41"/>
    </row>
    <row r="714" spans="5:10" x14ac:dyDescent="0.25">
      <c r="E714" s="41"/>
      <c r="F714" s="41"/>
      <c r="G714" s="41"/>
      <c r="H714" s="41"/>
      <c r="I714" s="41"/>
      <c r="J714" s="41"/>
    </row>
    <row r="715" spans="5:10" x14ac:dyDescent="0.25">
      <c r="E715" s="41"/>
      <c r="F715" s="41"/>
      <c r="G715" s="41"/>
      <c r="H715" s="41"/>
      <c r="I715" s="41"/>
      <c r="J715" s="41"/>
    </row>
    <row r="716" spans="5:10" x14ac:dyDescent="0.25">
      <c r="E716" s="41"/>
      <c r="F716" s="41"/>
      <c r="G716" s="41"/>
      <c r="H716" s="41"/>
      <c r="I716" s="41"/>
      <c r="J716" s="41"/>
    </row>
    <row r="717" spans="5:10" x14ac:dyDescent="0.25">
      <c r="E717" s="41"/>
      <c r="F717" s="41"/>
      <c r="G717" s="41"/>
      <c r="H717" s="41"/>
      <c r="I717" s="41"/>
      <c r="J717" s="41"/>
    </row>
    <row r="718" spans="5:10" x14ac:dyDescent="0.25">
      <c r="E718" s="41"/>
      <c r="F718" s="41"/>
      <c r="G718" s="41"/>
      <c r="H718" s="41"/>
      <c r="I718" s="41"/>
      <c r="J718" s="41"/>
    </row>
    <row r="719" spans="5:10" x14ac:dyDescent="0.25">
      <c r="E719" s="41"/>
      <c r="F719" s="41"/>
      <c r="G719" s="41"/>
      <c r="H719" s="41"/>
      <c r="I719" s="41"/>
      <c r="J719" s="41"/>
    </row>
    <row r="720" spans="5:10" x14ac:dyDescent="0.25">
      <c r="E720" s="41"/>
      <c r="F720" s="41"/>
      <c r="G720" s="41"/>
      <c r="H720" s="41"/>
      <c r="I720" s="41"/>
      <c r="J720" s="41"/>
    </row>
    <row r="721" spans="5:10" x14ac:dyDescent="0.25">
      <c r="E721" s="41"/>
      <c r="F721" s="41"/>
      <c r="G721" s="41"/>
      <c r="H721" s="41"/>
      <c r="I721" s="41"/>
      <c r="J721" s="41"/>
    </row>
    <row r="722" spans="5:10" x14ac:dyDescent="0.25">
      <c r="E722" s="41"/>
      <c r="F722" s="41"/>
      <c r="G722" s="41"/>
      <c r="H722" s="41"/>
      <c r="I722" s="41"/>
      <c r="J722" s="41"/>
    </row>
    <row r="723" spans="5:10" x14ac:dyDescent="0.25">
      <c r="E723" s="41"/>
      <c r="F723" s="41"/>
      <c r="G723" s="41"/>
      <c r="H723" s="41"/>
      <c r="I723" s="41"/>
      <c r="J723" s="41"/>
    </row>
    <row r="724" spans="5:10" x14ac:dyDescent="0.25">
      <c r="E724" s="41"/>
      <c r="F724" s="41"/>
      <c r="G724" s="41"/>
      <c r="H724" s="41"/>
      <c r="I724" s="41"/>
      <c r="J724" s="41"/>
    </row>
    <row r="725" spans="5:10" x14ac:dyDescent="0.25">
      <c r="E725" s="41"/>
      <c r="F725" s="41"/>
      <c r="G725" s="41"/>
      <c r="H725" s="41"/>
      <c r="I725" s="41"/>
      <c r="J725" s="41"/>
    </row>
    <row r="726" spans="5:10" x14ac:dyDescent="0.25">
      <c r="E726" s="41"/>
      <c r="F726" s="41"/>
      <c r="G726" s="41"/>
      <c r="H726" s="41"/>
      <c r="I726" s="41"/>
      <c r="J726" s="41"/>
    </row>
    <row r="727" spans="5:10" x14ac:dyDescent="0.25">
      <c r="E727" s="41"/>
      <c r="F727" s="41"/>
      <c r="G727" s="41"/>
      <c r="H727" s="41"/>
      <c r="I727" s="41"/>
      <c r="J727" s="41"/>
    </row>
    <row r="728" spans="5:10" x14ac:dyDescent="0.25">
      <c r="E728" s="41"/>
      <c r="F728" s="41"/>
      <c r="G728" s="41"/>
      <c r="H728" s="41"/>
      <c r="I728" s="41"/>
      <c r="J728" s="41"/>
    </row>
    <row r="729" spans="5:10" x14ac:dyDescent="0.25">
      <c r="E729" s="41"/>
      <c r="F729" s="41"/>
      <c r="G729" s="41"/>
      <c r="H729" s="41"/>
      <c r="I729" s="41"/>
      <c r="J729" s="41"/>
    </row>
    <row r="730" spans="5:10" x14ac:dyDescent="0.25">
      <c r="E730" s="41"/>
      <c r="F730" s="41"/>
      <c r="G730" s="41"/>
      <c r="H730" s="41"/>
      <c r="I730" s="41"/>
      <c r="J730" s="41"/>
    </row>
    <row r="731" spans="5:10" x14ac:dyDescent="0.25">
      <c r="E731" s="41"/>
      <c r="F731" s="41"/>
      <c r="G731" s="41"/>
      <c r="H731" s="41"/>
      <c r="I731" s="41"/>
      <c r="J731" s="41"/>
    </row>
    <row r="732" spans="5:10" x14ac:dyDescent="0.25">
      <c r="E732" s="41"/>
      <c r="F732" s="41"/>
      <c r="G732" s="41"/>
      <c r="H732" s="41"/>
      <c r="I732" s="41"/>
      <c r="J732" s="41"/>
    </row>
    <row r="733" spans="5:10" x14ac:dyDescent="0.25">
      <c r="E733" s="41"/>
      <c r="F733" s="41"/>
      <c r="G733" s="41"/>
      <c r="H733" s="41"/>
      <c r="I733" s="41"/>
      <c r="J733" s="41"/>
    </row>
    <row r="734" spans="5:10" x14ac:dyDescent="0.25">
      <c r="E734" s="41"/>
      <c r="F734" s="41"/>
      <c r="G734" s="41"/>
      <c r="H734" s="41"/>
      <c r="I734" s="41"/>
      <c r="J734" s="41"/>
    </row>
    <row r="735" spans="5:10" x14ac:dyDescent="0.25">
      <c r="E735" s="41"/>
      <c r="F735" s="41"/>
      <c r="G735" s="41"/>
      <c r="H735" s="41"/>
      <c r="I735" s="41"/>
      <c r="J735" s="41"/>
    </row>
    <row r="736" spans="5:10" x14ac:dyDescent="0.25">
      <c r="E736" s="41"/>
      <c r="F736" s="41"/>
      <c r="G736" s="41"/>
      <c r="H736" s="41"/>
      <c r="I736" s="41"/>
      <c r="J736" s="41"/>
    </row>
    <row r="737" spans="5:10" x14ac:dyDescent="0.25">
      <c r="E737" s="41"/>
      <c r="F737" s="41"/>
      <c r="G737" s="41"/>
      <c r="H737" s="41"/>
      <c r="I737" s="41"/>
      <c r="J737" s="41"/>
    </row>
    <row r="738" spans="5:10" x14ac:dyDescent="0.25">
      <c r="E738" s="41"/>
      <c r="F738" s="41"/>
      <c r="G738" s="41"/>
      <c r="H738" s="41"/>
      <c r="I738" s="41"/>
      <c r="J738" s="41"/>
    </row>
    <row r="739" spans="5:10" x14ac:dyDescent="0.25">
      <c r="E739" s="41"/>
      <c r="F739" s="41"/>
      <c r="G739" s="41"/>
      <c r="H739" s="41"/>
      <c r="I739" s="41"/>
      <c r="J739" s="41"/>
    </row>
    <row r="740" spans="5:10" x14ac:dyDescent="0.25">
      <c r="E740" s="41"/>
      <c r="F740" s="41"/>
      <c r="G740" s="41"/>
      <c r="H740" s="41"/>
      <c r="I740" s="41"/>
      <c r="J740" s="41"/>
    </row>
    <row r="741" spans="5:10" x14ac:dyDescent="0.25">
      <c r="E741" s="41"/>
      <c r="F741" s="41"/>
      <c r="G741" s="41"/>
      <c r="H741" s="41"/>
      <c r="I741" s="41"/>
      <c r="J741" s="41"/>
    </row>
    <row r="742" spans="5:10" x14ac:dyDescent="0.25">
      <c r="E742" s="41"/>
      <c r="F742" s="41"/>
      <c r="G742" s="41"/>
      <c r="H742" s="41"/>
      <c r="I742" s="41"/>
      <c r="J742" s="41"/>
    </row>
    <row r="743" spans="5:10" x14ac:dyDescent="0.25">
      <c r="E743" s="41"/>
      <c r="F743" s="41"/>
      <c r="G743" s="41"/>
      <c r="H743" s="41"/>
      <c r="I743" s="41"/>
      <c r="J743" s="41"/>
    </row>
    <row r="744" spans="5:10" x14ac:dyDescent="0.25">
      <c r="E744" s="41"/>
      <c r="F744" s="41"/>
      <c r="G744" s="41"/>
      <c r="H744" s="41"/>
      <c r="I744" s="41"/>
      <c r="J744" s="41"/>
    </row>
    <row r="745" spans="5:10" x14ac:dyDescent="0.25">
      <c r="E745" s="41"/>
      <c r="F745" s="41"/>
      <c r="G745" s="41"/>
      <c r="H745" s="41"/>
      <c r="I745" s="41"/>
      <c r="J745" s="41"/>
    </row>
    <row r="746" spans="5:10" x14ac:dyDescent="0.25">
      <c r="E746" s="41"/>
      <c r="F746" s="41"/>
      <c r="G746" s="41"/>
      <c r="H746" s="41"/>
      <c r="I746" s="41"/>
      <c r="J746" s="41"/>
    </row>
    <row r="747" spans="5:10" x14ac:dyDescent="0.25">
      <c r="E747" s="41"/>
      <c r="F747" s="41"/>
      <c r="G747" s="41"/>
      <c r="H747" s="41"/>
      <c r="I747" s="41"/>
      <c r="J747" s="41"/>
    </row>
    <row r="748" spans="5:10" x14ac:dyDescent="0.25">
      <c r="E748" s="41"/>
      <c r="F748" s="41"/>
      <c r="G748" s="41"/>
      <c r="H748" s="41"/>
      <c r="I748" s="41"/>
      <c r="J748" s="41"/>
    </row>
    <row r="749" spans="5:10" x14ac:dyDescent="0.25">
      <c r="E749" s="41"/>
      <c r="F749" s="41"/>
      <c r="G749" s="41"/>
      <c r="H749" s="41"/>
      <c r="I749" s="41"/>
      <c r="J749" s="41"/>
    </row>
    <row r="750" spans="5:10" x14ac:dyDescent="0.25">
      <c r="E750" s="41"/>
      <c r="F750" s="41"/>
      <c r="G750" s="41"/>
      <c r="H750" s="41"/>
      <c r="I750" s="41"/>
      <c r="J750" s="41"/>
    </row>
    <row r="751" spans="5:10" x14ac:dyDescent="0.25">
      <c r="E751" s="41"/>
      <c r="F751" s="41"/>
      <c r="G751" s="41"/>
      <c r="H751" s="41"/>
      <c r="I751" s="41"/>
      <c r="J751" s="41"/>
    </row>
    <row r="752" spans="5:10" x14ac:dyDescent="0.25">
      <c r="E752" s="41"/>
      <c r="F752" s="41"/>
      <c r="G752" s="41"/>
      <c r="H752" s="41"/>
      <c r="I752" s="41"/>
      <c r="J752" s="41"/>
    </row>
    <row r="753" spans="5:10" x14ac:dyDescent="0.25">
      <c r="E753" s="41"/>
      <c r="F753" s="41"/>
      <c r="G753" s="41"/>
      <c r="H753" s="41"/>
      <c r="I753" s="41"/>
      <c r="J753" s="41"/>
    </row>
    <row r="754" spans="5:10" x14ac:dyDescent="0.25">
      <c r="E754" s="41"/>
      <c r="F754" s="41"/>
      <c r="G754" s="41"/>
      <c r="H754" s="41"/>
      <c r="I754" s="41"/>
      <c r="J754" s="41"/>
    </row>
    <row r="755" spans="5:10" x14ac:dyDescent="0.25">
      <c r="E755" s="41"/>
      <c r="F755" s="41"/>
      <c r="G755" s="41"/>
      <c r="H755" s="41"/>
      <c r="I755" s="41"/>
      <c r="J755" s="41"/>
    </row>
    <row r="756" spans="5:10" x14ac:dyDescent="0.25">
      <c r="E756" s="41"/>
      <c r="F756" s="41"/>
      <c r="G756" s="41"/>
      <c r="H756" s="41"/>
      <c r="I756" s="41"/>
      <c r="J756" s="41"/>
    </row>
    <row r="757" spans="5:10" x14ac:dyDescent="0.25">
      <c r="E757" s="41"/>
      <c r="F757" s="41"/>
      <c r="G757" s="41"/>
      <c r="H757" s="41"/>
      <c r="I757" s="41"/>
      <c r="J757" s="41"/>
    </row>
    <row r="758" spans="5:10" x14ac:dyDescent="0.25">
      <c r="E758" s="41"/>
      <c r="F758" s="41"/>
      <c r="G758" s="41"/>
      <c r="H758" s="41"/>
      <c r="I758" s="41"/>
      <c r="J758" s="41"/>
    </row>
    <row r="759" spans="5:10" x14ac:dyDescent="0.25">
      <c r="E759" s="41"/>
      <c r="F759" s="41"/>
      <c r="G759" s="41"/>
      <c r="H759" s="41"/>
      <c r="I759" s="41"/>
      <c r="J759" s="41"/>
    </row>
    <row r="760" spans="5:10" x14ac:dyDescent="0.25">
      <c r="E760" s="41"/>
      <c r="F760" s="41"/>
      <c r="G760" s="41"/>
      <c r="H760" s="41"/>
      <c r="I760" s="41"/>
      <c r="J760" s="41"/>
    </row>
    <row r="761" spans="5:10" x14ac:dyDescent="0.25">
      <c r="E761" s="41"/>
      <c r="F761" s="41"/>
      <c r="G761" s="41"/>
      <c r="H761" s="41"/>
      <c r="I761" s="41"/>
      <c r="J761" s="41"/>
    </row>
    <row r="762" spans="5:10" x14ac:dyDescent="0.25">
      <c r="E762" s="41"/>
      <c r="F762" s="41"/>
      <c r="G762" s="41"/>
      <c r="H762" s="41"/>
      <c r="I762" s="41"/>
      <c r="J762" s="41"/>
    </row>
    <row r="763" spans="5:10" x14ac:dyDescent="0.25">
      <c r="E763" s="41"/>
      <c r="F763" s="41"/>
      <c r="G763" s="41"/>
      <c r="H763" s="41"/>
      <c r="I763" s="41"/>
      <c r="J763" s="41"/>
    </row>
    <row r="764" spans="5:10" x14ac:dyDescent="0.25">
      <c r="E764" s="41"/>
      <c r="F764" s="41"/>
      <c r="G764" s="41"/>
      <c r="H764" s="41"/>
      <c r="I764" s="41"/>
      <c r="J764" s="41"/>
    </row>
    <row r="765" spans="5:10" x14ac:dyDescent="0.25">
      <c r="E765" s="41"/>
      <c r="F765" s="41"/>
      <c r="G765" s="41"/>
      <c r="H765" s="41"/>
      <c r="I765" s="41"/>
      <c r="J765" s="41"/>
    </row>
    <row r="766" spans="5:10" x14ac:dyDescent="0.25">
      <c r="E766" s="41"/>
      <c r="F766" s="41"/>
      <c r="G766" s="41"/>
      <c r="H766" s="41"/>
      <c r="I766" s="41"/>
      <c r="J766" s="41"/>
    </row>
    <row r="767" spans="5:10" x14ac:dyDescent="0.25">
      <c r="E767" s="41"/>
      <c r="F767" s="41"/>
      <c r="G767" s="41"/>
      <c r="H767" s="41"/>
      <c r="I767" s="41"/>
      <c r="J767" s="41"/>
    </row>
    <row r="768" spans="5:10" x14ac:dyDescent="0.25">
      <c r="E768" s="41"/>
      <c r="F768" s="41"/>
      <c r="G768" s="41"/>
      <c r="H768" s="41"/>
      <c r="I768" s="41"/>
      <c r="J768" s="41"/>
    </row>
    <row r="769" spans="5:10" x14ac:dyDescent="0.25">
      <c r="E769" s="41"/>
      <c r="F769" s="41"/>
      <c r="G769" s="41"/>
      <c r="H769" s="41"/>
      <c r="I769" s="41"/>
      <c r="J769" s="41"/>
    </row>
    <row r="770" spans="5:10" x14ac:dyDescent="0.25">
      <c r="E770" s="41"/>
      <c r="F770" s="41"/>
      <c r="G770" s="41"/>
      <c r="H770" s="41"/>
      <c r="I770" s="41"/>
      <c r="J770" s="41"/>
    </row>
    <row r="771" spans="5:10" x14ac:dyDescent="0.25">
      <c r="E771" s="41"/>
      <c r="F771" s="41"/>
      <c r="G771" s="41"/>
      <c r="H771" s="41"/>
      <c r="I771" s="41"/>
      <c r="J771" s="41"/>
    </row>
    <row r="772" spans="5:10" x14ac:dyDescent="0.25">
      <c r="E772" s="41"/>
      <c r="F772" s="41"/>
      <c r="G772" s="41"/>
      <c r="H772" s="41"/>
      <c r="I772" s="41"/>
      <c r="J772" s="41"/>
    </row>
    <row r="773" spans="5:10" x14ac:dyDescent="0.25">
      <c r="E773" s="41"/>
      <c r="F773" s="41"/>
      <c r="G773" s="41"/>
      <c r="H773" s="41"/>
      <c r="I773" s="41"/>
      <c r="J773" s="41"/>
    </row>
    <row r="774" spans="5:10" x14ac:dyDescent="0.25">
      <c r="E774" s="41"/>
      <c r="F774" s="41"/>
      <c r="G774" s="41"/>
      <c r="H774" s="41"/>
      <c r="I774" s="41"/>
      <c r="J774" s="41"/>
    </row>
    <row r="775" spans="5:10" x14ac:dyDescent="0.25">
      <c r="E775" s="41"/>
      <c r="F775" s="41"/>
      <c r="G775" s="41"/>
      <c r="H775" s="41"/>
      <c r="I775" s="41"/>
      <c r="J775" s="41"/>
    </row>
    <row r="776" spans="5:10" x14ac:dyDescent="0.25">
      <c r="E776" s="41"/>
      <c r="F776" s="41"/>
      <c r="G776" s="41"/>
      <c r="H776" s="41"/>
      <c r="I776" s="41"/>
      <c r="J776" s="41"/>
    </row>
    <row r="777" spans="5:10" x14ac:dyDescent="0.25">
      <c r="E777" s="41"/>
      <c r="F777" s="41"/>
      <c r="G777" s="41"/>
      <c r="H777" s="41"/>
      <c r="I777" s="41"/>
      <c r="J777" s="41"/>
    </row>
    <row r="778" spans="5:10" x14ac:dyDescent="0.25">
      <c r="E778" s="41"/>
      <c r="F778" s="41"/>
      <c r="G778" s="41"/>
      <c r="H778" s="41"/>
      <c r="I778" s="41"/>
      <c r="J778" s="41"/>
    </row>
    <row r="779" spans="5:10" x14ac:dyDescent="0.25">
      <c r="E779" s="41"/>
      <c r="F779" s="41"/>
      <c r="G779" s="41"/>
      <c r="H779" s="41"/>
      <c r="I779" s="41"/>
      <c r="J779" s="41"/>
    </row>
    <row r="780" spans="5:10" x14ac:dyDescent="0.25">
      <c r="E780" s="41"/>
      <c r="F780" s="41"/>
      <c r="G780" s="41"/>
      <c r="H780" s="41"/>
      <c r="I780" s="41"/>
      <c r="J780" s="41"/>
    </row>
    <row r="781" spans="5:10" x14ac:dyDescent="0.25">
      <c r="E781" s="41"/>
      <c r="F781" s="41"/>
      <c r="G781" s="41"/>
      <c r="H781" s="41"/>
      <c r="I781" s="41"/>
      <c r="J781" s="41"/>
    </row>
    <row r="782" spans="5:10" x14ac:dyDescent="0.25">
      <c r="E782" s="41"/>
      <c r="F782" s="41"/>
      <c r="G782" s="41"/>
      <c r="H782" s="41"/>
      <c r="I782" s="41"/>
      <c r="J782" s="41"/>
    </row>
    <row r="783" spans="5:10" x14ac:dyDescent="0.25">
      <c r="E783" s="41"/>
      <c r="F783" s="41"/>
      <c r="G783" s="41"/>
      <c r="H783" s="41"/>
      <c r="I783" s="41"/>
      <c r="J783" s="41"/>
    </row>
    <row r="784" spans="5:10" x14ac:dyDescent="0.25">
      <c r="E784" s="41"/>
      <c r="F784" s="41"/>
      <c r="G784" s="41"/>
      <c r="H784" s="41"/>
      <c r="I784" s="41"/>
      <c r="J784" s="41"/>
    </row>
    <row r="785" spans="5:10" x14ac:dyDescent="0.25">
      <c r="E785" s="41"/>
      <c r="F785" s="41"/>
      <c r="G785" s="41"/>
      <c r="H785" s="41"/>
      <c r="I785" s="41"/>
      <c r="J785" s="41"/>
    </row>
    <row r="786" spans="5:10" x14ac:dyDescent="0.25">
      <c r="E786" s="41"/>
      <c r="F786" s="41"/>
      <c r="G786" s="41"/>
      <c r="H786" s="41"/>
      <c r="I786" s="41"/>
      <c r="J786" s="41"/>
    </row>
    <row r="787" spans="5:10" x14ac:dyDescent="0.25">
      <c r="E787" s="41"/>
      <c r="F787" s="41"/>
      <c r="G787" s="41"/>
      <c r="H787" s="41"/>
      <c r="I787" s="41"/>
      <c r="J787" s="41"/>
    </row>
    <row r="788" spans="5:10" x14ac:dyDescent="0.25">
      <c r="E788" s="41"/>
      <c r="F788" s="41"/>
      <c r="G788" s="41"/>
      <c r="H788" s="41"/>
      <c r="I788" s="41"/>
      <c r="J788" s="41"/>
    </row>
    <row r="789" spans="5:10" x14ac:dyDescent="0.25">
      <c r="E789" s="41"/>
      <c r="F789" s="41"/>
      <c r="G789" s="41"/>
      <c r="H789" s="41"/>
      <c r="I789" s="41"/>
      <c r="J789" s="41"/>
    </row>
    <row r="790" spans="5:10" x14ac:dyDescent="0.25">
      <c r="E790" s="41"/>
      <c r="F790" s="41"/>
      <c r="G790" s="41"/>
      <c r="H790" s="41"/>
      <c r="I790" s="41"/>
      <c r="J790" s="41"/>
    </row>
    <row r="791" spans="5:10" x14ac:dyDescent="0.25">
      <c r="E791" s="41"/>
      <c r="F791" s="41"/>
      <c r="G791" s="41"/>
      <c r="H791" s="41"/>
      <c r="I791" s="41"/>
      <c r="J791" s="41"/>
    </row>
    <row r="792" spans="5:10" x14ac:dyDescent="0.25">
      <c r="E792" s="41"/>
      <c r="F792" s="41"/>
      <c r="G792" s="41"/>
      <c r="H792" s="41"/>
      <c r="I792" s="41"/>
      <c r="J792" s="41"/>
    </row>
    <row r="793" spans="5:10" x14ac:dyDescent="0.25">
      <c r="E793" s="41"/>
      <c r="F793" s="41"/>
      <c r="G793" s="41"/>
      <c r="H793" s="41"/>
      <c r="I793" s="41"/>
      <c r="J793" s="41"/>
    </row>
    <row r="794" spans="5:10" x14ac:dyDescent="0.25">
      <c r="E794" s="41"/>
      <c r="F794" s="41"/>
      <c r="G794" s="41"/>
      <c r="H794" s="41"/>
      <c r="I794" s="41"/>
      <c r="J794" s="41"/>
    </row>
    <row r="795" spans="5:10" x14ac:dyDescent="0.25">
      <c r="E795" s="41"/>
      <c r="F795" s="41"/>
      <c r="G795" s="41"/>
      <c r="H795" s="41"/>
      <c r="I795" s="41"/>
      <c r="J795" s="41"/>
    </row>
    <row r="796" spans="5:10" x14ac:dyDescent="0.25">
      <c r="E796" s="41"/>
      <c r="F796" s="41"/>
      <c r="G796" s="41"/>
      <c r="H796" s="41"/>
      <c r="I796" s="41"/>
      <c r="J796" s="41"/>
    </row>
    <row r="797" spans="5:10" x14ac:dyDescent="0.25">
      <c r="E797" s="41"/>
      <c r="F797" s="41"/>
      <c r="G797" s="41"/>
      <c r="H797" s="41"/>
      <c r="I797" s="41"/>
      <c r="J797" s="41"/>
    </row>
    <row r="798" spans="5:10" x14ac:dyDescent="0.25">
      <c r="E798" s="41"/>
      <c r="F798" s="41"/>
      <c r="G798" s="41"/>
      <c r="H798" s="41"/>
      <c r="I798" s="41"/>
      <c r="J798" s="41"/>
    </row>
    <row r="799" spans="5:10" x14ac:dyDescent="0.25">
      <c r="E799" s="41"/>
      <c r="F799" s="41"/>
      <c r="G799" s="41"/>
      <c r="H799" s="41"/>
      <c r="I799" s="41"/>
      <c r="J799" s="41"/>
    </row>
    <row r="800" spans="5:10" x14ac:dyDescent="0.25">
      <c r="E800" s="41"/>
      <c r="F800" s="41"/>
      <c r="G800" s="41"/>
      <c r="H800" s="41"/>
      <c r="I800" s="41"/>
      <c r="J800" s="41"/>
    </row>
    <row r="801" spans="5:10" x14ac:dyDescent="0.25">
      <c r="E801" s="41"/>
      <c r="F801" s="41"/>
      <c r="G801" s="41"/>
      <c r="H801" s="41"/>
      <c r="I801" s="41"/>
      <c r="J801" s="41"/>
    </row>
    <row r="802" spans="5:10" x14ac:dyDescent="0.25">
      <c r="E802" s="41"/>
      <c r="F802" s="41"/>
      <c r="G802" s="41"/>
      <c r="H802" s="41"/>
      <c r="I802" s="41"/>
      <c r="J802" s="41"/>
    </row>
    <row r="803" spans="5:10" x14ac:dyDescent="0.25">
      <c r="E803" s="41"/>
      <c r="F803" s="41"/>
      <c r="G803" s="41"/>
      <c r="H803" s="41"/>
      <c r="I803" s="41"/>
      <c r="J803" s="41"/>
    </row>
    <row r="804" spans="5:10" x14ac:dyDescent="0.25">
      <c r="E804" s="41"/>
      <c r="F804" s="41"/>
      <c r="G804" s="41"/>
      <c r="H804" s="41"/>
      <c r="I804" s="41"/>
      <c r="J804" s="41"/>
    </row>
    <row r="805" spans="5:10" x14ac:dyDescent="0.25">
      <c r="E805" s="41"/>
      <c r="F805" s="41"/>
      <c r="G805" s="41"/>
      <c r="H805" s="41"/>
      <c r="I805" s="41"/>
      <c r="J805" s="41"/>
    </row>
    <row r="806" spans="5:10" x14ac:dyDescent="0.25">
      <c r="E806" s="41"/>
      <c r="F806" s="41"/>
      <c r="G806" s="41"/>
      <c r="H806" s="41"/>
      <c r="I806" s="41"/>
      <c r="J806" s="41"/>
    </row>
    <row r="807" spans="5:10" x14ac:dyDescent="0.25">
      <c r="E807" s="41"/>
      <c r="F807" s="41"/>
      <c r="G807" s="41"/>
      <c r="H807" s="41"/>
      <c r="I807" s="41"/>
      <c r="J807" s="41"/>
    </row>
    <row r="808" spans="5:10" x14ac:dyDescent="0.25">
      <c r="E808" s="41"/>
      <c r="F808" s="41"/>
      <c r="G808" s="41"/>
      <c r="H808" s="41"/>
      <c r="I808" s="41"/>
      <c r="J808" s="41"/>
    </row>
    <row r="809" spans="5:10" x14ac:dyDescent="0.25">
      <c r="E809" s="41"/>
      <c r="F809" s="41"/>
      <c r="G809" s="41"/>
      <c r="H809" s="41"/>
      <c r="I809" s="41"/>
      <c r="J809" s="41"/>
    </row>
    <row r="810" spans="5:10" x14ac:dyDescent="0.25">
      <c r="E810" s="41"/>
      <c r="F810" s="41"/>
      <c r="G810" s="41"/>
      <c r="H810" s="41"/>
      <c r="I810" s="41"/>
      <c r="J810" s="41"/>
    </row>
    <row r="811" spans="5:10" x14ac:dyDescent="0.25">
      <c r="E811" s="41"/>
      <c r="F811" s="41"/>
      <c r="G811" s="41"/>
      <c r="H811" s="41"/>
      <c r="I811" s="41"/>
      <c r="J811" s="41"/>
    </row>
    <row r="812" spans="5:10" x14ac:dyDescent="0.25">
      <c r="E812" s="41"/>
      <c r="F812" s="41"/>
      <c r="G812" s="41"/>
      <c r="H812" s="41"/>
      <c r="I812" s="41"/>
      <c r="J812" s="41"/>
    </row>
    <row r="813" spans="5:10" x14ac:dyDescent="0.25">
      <c r="E813" s="41"/>
      <c r="F813" s="41"/>
      <c r="G813" s="41"/>
      <c r="H813" s="41"/>
      <c r="I813" s="41"/>
      <c r="J813" s="41"/>
    </row>
    <row r="814" spans="5:10" x14ac:dyDescent="0.25">
      <c r="E814" s="41"/>
      <c r="F814" s="41"/>
      <c r="G814" s="41"/>
      <c r="H814" s="41"/>
      <c r="I814" s="41"/>
      <c r="J814" s="41"/>
    </row>
    <row r="815" spans="5:10" x14ac:dyDescent="0.25">
      <c r="E815" s="41"/>
      <c r="F815" s="41"/>
      <c r="G815" s="41"/>
      <c r="H815" s="41"/>
      <c r="I815" s="41"/>
      <c r="J815" s="41"/>
    </row>
    <row r="816" spans="5:10" x14ac:dyDescent="0.25">
      <c r="E816" s="41"/>
      <c r="F816" s="41"/>
      <c r="G816" s="41"/>
      <c r="H816" s="41"/>
      <c r="I816" s="41"/>
      <c r="J816" s="41"/>
    </row>
    <row r="817" spans="5:10" x14ac:dyDescent="0.25">
      <c r="E817" s="41"/>
      <c r="F817" s="41"/>
      <c r="G817" s="41"/>
      <c r="H817" s="41"/>
      <c r="I817" s="41"/>
      <c r="J817" s="41"/>
    </row>
    <row r="818" spans="5:10" x14ac:dyDescent="0.25">
      <c r="E818" s="41"/>
      <c r="F818" s="41"/>
      <c r="G818" s="41"/>
      <c r="H818" s="41"/>
      <c r="I818" s="41"/>
      <c r="J818" s="41"/>
    </row>
    <row r="819" spans="5:10" x14ac:dyDescent="0.25">
      <c r="E819" s="41"/>
      <c r="F819" s="41"/>
      <c r="G819" s="41"/>
      <c r="H819" s="41"/>
      <c r="I819" s="41"/>
      <c r="J819" s="41"/>
    </row>
    <row r="820" spans="5:10" x14ac:dyDescent="0.25">
      <c r="E820" s="41"/>
      <c r="F820" s="41"/>
      <c r="G820" s="41"/>
      <c r="H820" s="41"/>
      <c r="I820" s="41"/>
      <c r="J820" s="41"/>
    </row>
    <row r="821" spans="5:10" x14ac:dyDescent="0.25">
      <c r="E821" s="41"/>
      <c r="F821" s="41"/>
      <c r="G821" s="41"/>
      <c r="H821" s="41"/>
      <c r="I821" s="41"/>
      <c r="J821" s="41"/>
    </row>
    <row r="822" spans="5:10" x14ac:dyDescent="0.25">
      <c r="E822" s="41"/>
      <c r="F822" s="41"/>
      <c r="G822" s="41"/>
      <c r="H822" s="41"/>
      <c r="I822" s="41"/>
      <c r="J822" s="41"/>
    </row>
    <row r="823" spans="5:10" x14ac:dyDescent="0.25">
      <c r="E823" s="41"/>
      <c r="F823" s="41"/>
      <c r="G823" s="41"/>
      <c r="H823" s="41"/>
      <c r="I823" s="41"/>
      <c r="J823" s="41"/>
    </row>
    <row r="824" spans="5:10" x14ac:dyDescent="0.25">
      <c r="E824" s="41"/>
      <c r="F824" s="41"/>
      <c r="G824" s="41"/>
      <c r="H824" s="41"/>
      <c r="I824" s="41"/>
      <c r="J824" s="41"/>
    </row>
    <row r="825" spans="5:10" x14ac:dyDescent="0.25">
      <c r="E825" s="41"/>
      <c r="F825" s="41"/>
      <c r="G825" s="41"/>
      <c r="H825" s="41"/>
      <c r="I825" s="41"/>
      <c r="J825" s="41"/>
    </row>
    <row r="826" spans="5:10" x14ac:dyDescent="0.25">
      <c r="E826" s="41"/>
      <c r="F826" s="41"/>
      <c r="G826" s="41"/>
      <c r="H826" s="41"/>
      <c r="I826" s="41"/>
      <c r="J826" s="41"/>
    </row>
    <row r="827" spans="5:10" x14ac:dyDescent="0.25">
      <c r="E827" s="41"/>
      <c r="F827" s="41"/>
      <c r="G827" s="41"/>
      <c r="H827" s="41"/>
      <c r="I827" s="41"/>
      <c r="J827" s="41"/>
    </row>
    <row r="828" spans="5:10" x14ac:dyDescent="0.25">
      <c r="E828" s="41"/>
      <c r="F828" s="41"/>
      <c r="G828" s="41"/>
      <c r="H828" s="41"/>
      <c r="I828" s="41"/>
      <c r="J828" s="41"/>
    </row>
    <row r="829" spans="5:10" x14ac:dyDescent="0.25">
      <c r="E829" s="41"/>
      <c r="F829" s="41"/>
      <c r="G829" s="41"/>
      <c r="H829" s="41"/>
      <c r="I829" s="41"/>
      <c r="J829" s="41"/>
    </row>
    <row r="830" spans="5:10" x14ac:dyDescent="0.25">
      <c r="E830" s="41"/>
      <c r="F830" s="41"/>
      <c r="G830" s="41"/>
      <c r="H830" s="41"/>
      <c r="I830" s="41"/>
      <c r="J830" s="41"/>
    </row>
    <row r="831" spans="5:10" x14ac:dyDescent="0.25">
      <c r="E831" s="41"/>
      <c r="F831" s="41"/>
      <c r="G831" s="41"/>
      <c r="H831" s="41"/>
      <c r="I831" s="41"/>
      <c r="J831" s="41"/>
    </row>
    <row r="832" spans="5:10" x14ac:dyDescent="0.25">
      <c r="E832" s="41"/>
      <c r="F832" s="41"/>
      <c r="G832" s="41"/>
      <c r="H832" s="41"/>
      <c r="I832" s="41"/>
      <c r="J832" s="41"/>
    </row>
    <row r="833" spans="5:10" x14ac:dyDescent="0.25">
      <c r="E833" s="41"/>
      <c r="F833" s="41"/>
      <c r="G833" s="41"/>
      <c r="H833" s="41"/>
      <c r="I833" s="41"/>
      <c r="J833" s="41"/>
    </row>
    <row r="834" spans="5:10" x14ac:dyDescent="0.25">
      <c r="E834" s="41"/>
      <c r="F834" s="41"/>
      <c r="G834" s="41"/>
      <c r="H834" s="41"/>
      <c r="I834" s="41"/>
      <c r="J834" s="41"/>
    </row>
    <row r="835" spans="5:10" x14ac:dyDescent="0.25">
      <c r="E835" s="41"/>
      <c r="F835" s="41"/>
      <c r="G835" s="41"/>
      <c r="H835" s="41"/>
      <c r="I835" s="41"/>
      <c r="J835" s="41"/>
    </row>
    <row r="836" spans="5:10" x14ac:dyDescent="0.25">
      <c r="E836" s="41"/>
      <c r="F836" s="41"/>
      <c r="G836" s="41"/>
      <c r="H836" s="41"/>
      <c r="I836" s="41"/>
      <c r="J836" s="41"/>
    </row>
    <row r="837" spans="5:10" x14ac:dyDescent="0.25">
      <c r="E837" s="41"/>
      <c r="F837" s="41"/>
      <c r="G837" s="41"/>
      <c r="H837" s="41"/>
      <c r="I837" s="41"/>
      <c r="J837" s="41"/>
    </row>
    <row r="838" spans="5:10" x14ac:dyDescent="0.25">
      <c r="E838" s="41"/>
      <c r="F838" s="41"/>
      <c r="G838" s="41"/>
      <c r="H838" s="41"/>
      <c r="I838" s="41"/>
      <c r="J838" s="41"/>
    </row>
    <row r="839" spans="5:10" x14ac:dyDescent="0.25">
      <c r="E839" s="41"/>
      <c r="F839" s="41"/>
      <c r="G839" s="41"/>
      <c r="H839" s="41"/>
      <c r="I839" s="41"/>
      <c r="J839" s="41"/>
    </row>
    <row r="840" spans="5:10" x14ac:dyDescent="0.25">
      <c r="E840" s="41"/>
      <c r="F840" s="41"/>
      <c r="G840" s="41"/>
      <c r="H840" s="41"/>
      <c r="I840" s="41"/>
      <c r="J840" s="41"/>
    </row>
    <row r="841" spans="5:10" x14ac:dyDescent="0.25">
      <c r="E841" s="41"/>
      <c r="F841" s="41"/>
      <c r="G841" s="41"/>
      <c r="H841" s="41"/>
      <c r="I841" s="41"/>
      <c r="J841" s="41"/>
    </row>
    <row r="842" spans="5:10" x14ac:dyDescent="0.25">
      <c r="E842" s="41"/>
      <c r="F842" s="41"/>
      <c r="G842" s="41"/>
      <c r="H842" s="41"/>
      <c r="I842" s="41"/>
      <c r="J842" s="41"/>
    </row>
    <row r="843" spans="5:10" x14ac:dyDescent="0.25">
      <c r="E843" s="41"/>
      <c r="F843" s="41"/>
      <c r="G843" s="41"/>
      <c r="H843" s="41"/>
      <c r="I843" s="41"/>
      <c r="J843" s="41"/>
    </row>
    <row r="844" spans="5:10" x14ac:dyDescent="0.25">
      <c r="E844" s="41"/>
      <c r="F844" s="41"/>
      <c r="G844" s="41"/>
      <c r="H844" s="41"/>
      <c r="I844" s="41"/>
      <c r="J844" s="41"/>
    </row>
    <row r="845" spans="5:10" x14ac:dyDescent="0.25">
      <c r="E845" s="41"/>
      <c r="F845" s="41"/>
      <c r="G845" s="41"/>
      <c r="H845" s="41"/>
      <c r="I845" s="41"/>
      <c r="J845" s="41"/>
    </row>
    <row r="846" spans="5:10" x14ac:dyDescent="0.25">
      <c r="E846" s="41"/>
      <c r="F846" s="41"/>
      <c r="G846" s="41"/>
      <c r="H846" s="41"/>
      <c r="I846" s="41"/>
      <c r="J846" s="41"/>
    </row>
    <row r="847" spans="5:10" x14ac:dyDescent="0.25">
      <c r="E847" s="41"/>
      <c r="F847" s="41"/>
      <c r="G847" s="41"/>
      <c r="H847" s="41"/>
      <c r="I847" s="41"/>
      <c r="J847" s="41"/>
    </row>
    <row r="848" spans="5:10" x14ac:dyDescent="0.25">
      <c r="E848" s="41"/>
      <c r="F848" s="41"/>
      <c r="G848" s="41"/>
      <c r="H848" s="41"/>
      <c r="I848" s="41"/>
      <c r="J848" s="41"/>
    </row>
    <row r="849" spans="5:10" x14ac:dyDescent="0.25">
      <c r="E849" s="41"/>
      <c r="F849" s="41"/>
      <c r="G849" s="41"/>
      <c r="H849" s="41"/>
      <c r="I849" s="41"/>
      <c r="J849" s="41"/>
    </row>
    <row r="850" spans="5:10" x14ac:dyDescent="0.25">
      <c r="E850" s="41"/>
      <c r="F850" s="41"/>
      <c r="G850" s="41"/>
      <c r="H850" s="41"/>
      <c r="I850" s="41"/>
      <c r="J850" s="41"/>
    </row>
    <row r="851" spans="5:10" x14ac:dyDescent="0.25">
      <c r="E851" s="41"/>
      <c r="F851" s="41"/>
      <c r="G851" s="41"/>
      <c r="H851" s="41"/>
      <c r="I851" s="41"/>
      <c r="J851" s="41"/>
    </row>
    <row r="852" spans="5:10" x14ac:dyDescent="0.25">
      <c r="E852" s="41"/>
      <c r="F852" s="41"/>
      <c r="G852" s="41"/>
      <c r="H852" s="41"/>
      <c r="I852" s="41"/>
      <c r="J852" s="41"/>
    </row>
    <row r="853" spans="5:10" x14ac:dyDescent="0.25">
      <c r="E853" s="41"/>
      <c r="F853" s="41"/>
      <c r="G853" s="41"/>
      <c r="H853" s="41"/>
      <c r="I853" s="41"/>
      <c r="J853" s="41"/>
    </row>
    <row r="854" spans="5:10" x14ac:dyDescent="0.25">
      <c r="E854" s="41"/>
      <c r="F854" s="41"/>
      <c r="G854" s="41"/>
      <c r="H854" s="41"/>
      <c r="I854" s="41"/>
      <c r="J854" s="41"/>
    </row>
    <row r="855" spans="5:10" x14ac:dyDescent="0.25">
      <c r="E855" s="41"/>
      <c r="F855" s="41"/>
      <c r="G855" s="41"/>
      <c r="H855" s="41"/>
      <c r="I855" s="41"/>
      <c r="J855" s="41"/>
    </row>
    <row r="856" spans="5:10" x14ac:dyDescent="0.25">
      <c r="E856" s="41"/>
      <c r="F856" s="41"/>
      <c r="G856" s="41"/>
      <c r="H856" s="41"/>
      <c r="I856" s="41"/>
      <c r="J856" s="41"/>
    </row>
    <row r="857" spans="5:10" x14ac:dyDescent="0.25">
      <c r="E857" s="41"/>
      <c r="F857" s="41"/>
      <c r="G857" s="41"/>
      <c r="H857" s="41"/>
      <c r="I857" s="41"/>
      <c r="J857" s="41"/>
    </row>
    <row r="858" spans="5:10" x14ac:dyDescent="0.25">
      <c r="E858" s="41"/>
      <c r="F858" s="41"/>
      <c r="G858" s="41"/>
      <c r="H858" s="41"/>
      <c r="I858" s="41"/>
      <c r="J858" s="41"/>
    </row>
    <row r="859" spans="5:10" x14ac:dyDescent="0.25">
      <c r="E859" s="41"/>
      <c r="F859" s="41"/>
      <c r="G859" s="41"/>
      <c r="H859" s="41"/>
      <c r="I859" s="41"/>
      <c r="J859" s="41"/>
    </row>
    <row r="860" spans="5:10" x14ac:dyDescent="0.25">
      <c r="E860" s="41"/>
      <c r="F860" s="41"/>
      <c r="G860" s="41"/>
      <c r="H860" s="41"/>
      <c r="I860" s="41"/>
      <c r="J860" s="41"/>
    </row>
    <row r="861" spans="5:10" x14ac:dyDescent="0.25">
      <c r="E861" s="41"/>
      <c r="F861" s="41"/>
      <c r="G861" s="41"/>
      <c r="H861" s="41"/>
      <c r="I861" s="41"/>
      <c r="J861" s="41"/>
    </row>
    <row r="862" spans="5:10" x14ac:dyDescent="0.25">
      <c r="E862" s="41"/>
      <c r="F862" s="41"/>
      <c r="G862" s="41"/>
      <c r="H862" s="41"/>
      <c r="I862" s="41"/>
      <c r="J862" s="41"/>
    </row>
    <row r="863" spans="5:10" x14ac:dyDescent="0.25">
      <c r="E863" s="41"/>
      <c r="F863" s="41"/>
      <c r="G863" s="41"/>
      <c r="H863" s="41"/>
      <c r="I863" s="41"/>
      <c r="J863" s="41"/>
    </row>
    <row r="864" spans="5:10" x14ac:dyDescent="0.25">
      <c r="E864" s="41"/>
      <c r="F864" s="41"/>
      <c r="G864" s="41"/>
      <c r="H864" s="41"/>
      <c r="I864" s="41"/>
      <c r="J864" s="41"/>
    </row>
    <row r="865" spans="5:10" x14ac:dyDescent="0.25">
      <c r="E865" s="41"/>
      <c r="F865" s="41"/>
      <c r="G865" s="41"/>
      <c r="H865" s="41"/>
      <c r="I865" s="41"/>
      <c r="J865" s="41"/>
    </row>
    <row r="866" spans="5:10" x14ac:dyDescent="0.25">
      <c r="E866" s="41"/>
      <c r="F866" s="41"/>
      <c r="G866" s="41"/>
      <c r="H866" s="41"/>
      <c r="I866" s="41"/>
      <c r="J866" s="41"/>
    </row>
    <row r="867" spans="5:10" x14ac:dyDescent="0.25">
      <c r="E867" s="41"/>
      <c r="F867" s="41"/>
      <c r="G867" s="41"/>
      <c r="H867" s="41"/>
      <c r="I867" s="41"/>
      <c r="J867" s="41"/>
    </row>
    <row r="868" spans="5:10" x14ac:dyDescent="0.25">
      <c r="E868" s="41"/>
      <c r="F868" s="41"/>
      <c r="G868" s="41"/>
      <c r="H868" s="41"/>
      <c r="I868" s="41"/>
      <c r="J868" s="41"/>
    </row>
    <row r="869" spans="5:10" x14ac:dyDescent="0.25">
      <c r="E869" s="41"/>
      <c r="F869" s="41"/>
      <c r="G869" s="41"/>
      <c r="H869" s="41"/>
      <c r="I869" s="41"/>
      <c r="J869" s="41"/>
    </row>
    <row r="870" spans="5:10" x14ac:dyDescent="0.25">
      <c r="E870" s="41"/>
      <c r="F870" s="41"/>
      <c r="G870" s="41"/>
      <c r="H870" s="41"/>
      <c r="I870" s="41"/>
      <c r="J870" s="41"/>
    </row>
    <row r="871" spans="5:10" x14ac:dyDescent="0.25">
      <c r="E871" s="41"/>
      <c r="F871" s="41"/>
      <c r="G871" s="41"/>
      <c r="H871" s="41"/>
      <c r="I871" s="41"/>
      <c r="J871" s="41"/>
    </row>
    <row r="872" spans="5:10" x14ac:dyDescent="0.25">
      <c r="E872" s="41"/>
      <c r="F872" s="41"/>
      <c r="G872" s="41"/>
      <c r="H872" s="41"/>
      <c r="I872" s="41"/>
      <c r="J872" s="41"/>
    </row>
    <row r="873" spans="5:10" x14ac:dyDescent="0.25">
      <c r="E873" s="41"/>
      <c r="F873" s="41"/>
      <c r="G873" s="41"/>
      <c r="H873" s="41"/>
      <c r="I873" s="41"/>
      <c r="J873" s="41"/>
    </row>
    <row r="874" spans="5:10" x14ac:dyDescent="0.25">
      <c r="E874" s="41"/>
      <c r="F874" s="41"/>
      <c r="G874" s="41"/>
      <c r="H874" s="41"/>
      <c r="I874" s="41"/>
      <c r="J874" s="41"/>
    </row>
    <row r="875" spans="5:10" x14ac:dyDescent="0.25">
      <c r="E875" s="41"/>
      <c r="F875" s="41"/>
      <c r="G875" s="41"/>
      <c r="H875" s="41"/>
      <c r="I875" s="41"/>
      <c r="J875" s="41"/>
    </row>
    <row r="876" spans="5:10" x14ac:dyDescent="0.25">
      <c r="E876" s="41"/>
      <c r="F876" s="41"/>
      <c r="G876" s="41"/>
      <c r="H876" s="41"/>
      <c r="I876" s="41"/>
      <c r="J876" s="41"/>
    </row>
    <row r="877" spans="5:10" x14ac:dyDescent="0.25">
      <c r="E877" s="41"/>
      <c r="F877" s="41"/>
      <c r="G877" s="41"/>
      <c r="H877" s="41"/>
      <c r="I877" s="41"/>
      <c r="J877" s="41"/>
    </row>
    <row r="878" spans="5:10" x14ac:dyDescent="0.25">
      <c r="E878" s="41"/>
      <c r="F878" s="41"/>
      <c r="G878" s="41"/>
      <c r="H878" s="41"/>
      <c r="I878" s="41"/>
      <c r="J878" s="41"/>
    </row>
    <row r="879" spans="5:10" x14ac:dyDescent="0.25">
      <c r="E879" s="41"/>
      <c r="F879" s="41"/>
      <c r="G879" s="41"/>
      <c r="H879" s="41"/>
      <c r="I879" s="41"/>
      <c r="J879" s="41"/>
    </row>
    <row r="880" spans="5:10" x14ac:dyDescent="0.25">
      <c r="E880" s="41"/>
      <c r="F880" s="41"/>
      <c r="G880" s="41"/>
      <c r="H880" s="41"/>
      <c r="I880" s="41"/>
      <c r="J880" s="41"/>
    </row>
    <row r="881" spans="5:10" x14ac:dyDescent="0.25">
      <c r="E881" s="41"/>
      <c r="F881" s="41"/>
      <c r="G881" s="41"/>
      <c r="H881" s="41"/>
      <c r="I881" s="41"/>
      <c r="J881" s="41"/>
    </row>
    <row r="882" spans="5:10" x14ac:dyDescent="0.25">
      <c r="E882" s="41"/>
      <c r="F882" s="41"/>
      <c r="G882" s="41"/>
      <c r="H882" s="41"/>
      <c r="I882" s="41"/>
      <c r="J882" s="41"/>
    </row>
    <row r="883" spans="5:10" x14ac:dyDescent="0.25">
      <c r="E883" s="41"/>
      <c r="F883" s="41"/>
      <c r="G883" s="41"/>
      <c r="H883" s="41"/>
      <c r="I883" s="41"/>
      <c r="J883" s="41"/>
    </row>
    <row r="884" spans="5:10" x14ac:dyDescent="0.25">
      <c r="E884" s="41"/>
      <c r="F884" s="41"/>
      <c r="G884" s="41"/>
      <c r="H884" s="41"/>
      <c r="I884" s="41"/>
      <c r="J884" s="41"/>
    </row>
    <row r="885" spans="5:10" x14ac:dyDescent="0.25">
      <c r="E885" s="41"/>
      <c r="F885" s="41"/>
      <c r="G885" s="41"/>
      <c r="H885" s="41"/>
      <c r="I885" s="41"/>
      <c r="J885" s="41"/>
    </row>
    <row r="886" spans="5:10" x14ac:dyDescent="0.25">
      <c r="E886" s="41"/>
      <c r="F886" s="41"/>
      <c r="G886" s="41"/>
      <c r="H886" s="41"/>
      <c r="I886" s="41"/>
      <c r="J886" s="41"/>
    </row>
    <row r="887" spans="5:10" x14ac:dyDescent="0.25">
      <c r="E887" s="41"/>
      <c r="F887" s="41"/>
      <c r="G887" s="41"/>
      <c r="H887" s="41"/>
      <c r="I887" s="41"/>
      <c r="J887" s="41"/>
    </row>
    <row r="888" spans="5:10" x14ac:dyDescent="0.25">
      <c r="E888" s="41"/>
      <c r="F888" s="41"/>
      <c r="G888" s="41"/>
      <c r="H888" s="41"/>
      <c r="I888" s="41"/>
      <c r="J888" s="41"/>
    </row>
    <row r="889" spans="5:10" x14ac:dyDescent="0.25">
      <c r="E889" s="41"/>
      <c r="F889" s="41"/>
      <c r="G889" s="41"/>
      <c r="H889" s="41"/>
      <c r="I889" s="41"/>
      <c r="J889" s="41"/>
    </row>
    <row r="890" spans="5:10" x14ac:dyDescent="0.25">
      <c r="E890" s="41"/>
      <c r="F890" s="41"/>
      <c r="G890" s="41"/>
      <c r="H890" s="41"/>
      <c r="I890" s="41"/>
      <c r="J890" s="41"/>
    </row>
    <row r="891" spans="5:10" x14ac:dyDescent="0.25">
      <c r="E891" s="41"/>
      <c r="F891" s="41"/>
      <c r="G891" s="41"/>
      <c r="H891" s="41"/>
      <c r="I891" s="41"/>
      <c r="J891" s="41"/>
    </row>
    <row r="892" spans="5:10" x14ac:dyDescent="0.25">
      <c r="E892" s="41"/>
      <c r="F892" s="41"/>
      <c r="G892" s="41"/>
      <c r="H892" s="41"/>
      <c r="I892" s="41"/>
      <c r="J892" s="41"/>
    </row>
    <row r="893" spans="5:10" x14ac:dyDescent="0.25">
      <c r="E893" s="41"/>
      <c r="F893" s="41"/>
      <c r="G893" s="41"/>
      <c r="H893" s="41"/>
      <c r="I893" s="41"/>
      <c r="J893" s="41"/>
    </row>
    <row r="894" spans="5:10" x14ac:dyDescent="0.25">
      <c r="E894" s="41"/>
      <c r="F894" s="41"/>
      <c r="G894" s="41"/>
      <c r="H894" s="41"/>
      <c r="I894" s="41"/>
      <c r="J894" s="41"/>
    </row>
    <row r="895" spans="5:10" x14ac:dyDescent="0.25">
      <c r="E895" s="41"/>
      <c r="F895" s="41"/>
      <c r="G895" s="41"/>
      <c r="H895" s="41"/>
      <c r="I895" s="41"/>
      <c r="J895" s="41"/>
    </row>
    <row r="896" spans="5:10" x14ac:dyDescent="0.25">
      <c r="E896" s="41"/>
      <c r="F896" s="41"/>
      <c r="G896" s="41"/>
      <c r="H896" s="41"/>
      <c r="I896" s="41"/>
      <c r="J896" s="41"/>
    </row>
    <row r="897" spans="5:10" x14ac:dyDescent="0.25">
      <c r="E897" s="41"/>
      <c r="F897" s="41"/>
      <c r="G897" s="41"/>
      <c r="H897" s="41"/>
      <c r="I897" s="41"/>
      <c r="J897" s="41"/>
    </row>
    <row r="898" spans="5:10" x14ac:dyDescent="0.25">
      <c r="E898" s="41"/>
      <c r="F898" s="41"/>
      <c r="G898" s="41"/>
      <c r="H898" s="41"/>
      <c r="I898" s="41"/>
      <c r="J898" s="41"/>
    </row>
    <row r="899" spans="5:10" x14ac:dyDescent="0.25">
      <c r="E899" s="41"/>
      <c r="F899" s="41"/>
      <c r="G899" s="41"/>
      <c r="H899" s="41"/>
      <c r="I899" s="41"/>
      <c r="J899" s="41"/>
    </row>
    <row r="900" spans="5:10" x14ac:dyDescent="0.25">
      <c r="E900" s="41"/>
      <c r="F900" s="41"/>
      <c r="G900" s="41"/>
      <c r="H900" s="41"/>
      <c r="I900" s="41"/>
      <c r="J900" s="41"/>
    </row>
    <row r="901" spans="5:10" x14ac:dyDescent="0.25">
      <c r="E901" s="41"/>
      <c r="F901" s="41"/>
      <c r="G901" s="41"/>
      <c r="H901" s="41"/>
      <c r="I901" s="41"/>
      <c r="J901" s="41"/>
    </row>
    <row r="902" spans="5:10" x14ac:dyDescent="0.25">
      <c r="E902" s="41"/>
      <c r="F902" s="41"/>
      <c r="G902" s="41"/>
      <c r="H902" s="41"/>
      <c r="I902" s="41"/>
      <c r="J902" s="41"/>
    </row>
    <row r="903" spans="5:10" x14ac:dyDescent="0.25">
      <c r="E903" s="41"/>
      <c r="F903" s="41"/>
      <c r="G903" s="41"/>
      <c r="H903" s="41"/>
      <c r="I903" s="41"/>
      <c r="J903" s="41"/>
    </row>
    <row r="904" spans="5:10" x14ac:dyDescent="0.25">
      <c r="E904" s="41"/>
      <c r="F904" s="41"/>
      <c r="G904" s="41"/>
      <c r="H904" s="41"/>
      <c r="I904" s="41"/>
      <c r="J904" s="41"/>
    </row>
    <row r="905" spans="5:10" x14ac:dyDescent="0.25">
      <c r="E905" s="41"/>
      <c r="F905" s="41"/>
      <c r="G905" s="41"/>
      <c r="H905" s="41"/>
      <c r="I905" s="41"/>
      <c r="J905" s="41"/>
    </row>
    <row r="906" spans="5:10" x14ac:dyDescent="0.25">
      <c r="E906" s="41"/>
      <c r="F906" s="41"/>
      <c r="G906" s="41"/>
      <c r="H906" s="41"/>
      <c r="I906" s="41"/>
      <c r="J906" s="41"/>
    </row>
    <row r="907" spans="5:10" x14ac:dyDescent="0.25">
      <c r="E907" s="41"/>
      <c r="F907" s="41"/>
      <c r="G907" s="41"/>
      <c r="H907" s="41"/>
      <c r="I907" s="41"/>
      <c r="J907" s="41"/>
    </row>
    <row r="908" spans="5:10" x14ac:dyDescent="0.25">
      <c r="E908" s="41"/>
      <c r="F908" s="41"/>
      <c r="G908" s="41"/>
      <c r="H908" s="41"/>
      <c r="I908" s="41"/>
      <c r="J908" s="41"/>
    </row>
    <row r="909" spans="5:10" x14ac:dyDescent="0.25">
      <c r="E909" s="41"/>
      <c r="F909" s="41"/>
      <c r="G909" s="41"/>
      <c r="H909" s="41"/>
      <c r="I909" s="41"/>
      <c r="J909" s="41"/>
    </row>
    <row r="910" spans="5:10" x14ac:dyDescent="0.25">
      <c r="E910" s="41"/>
      <c r="F910" s="41"/>
      <c r="G910" s="41"/>
      <c r="H910" s="41"/>
      <c r="I910" s="41"/>
      <c r="J910" s="41"/>
    </row>
    <row r="911" spans="5:10" x14ac:dyDescent="0.25">
      <c r="E911" s="41"/>
      <c r="F911" s="41"/>
      <c r="G911" s="41"/>
      <c r="H911" s="41"/>
      <c r="I911" s="41"/>
      <c r="J911" s="41"/>
    </row>
    <row r="912" spans="5:10" x14ac:dyDescent="0.25">
      <c r="E912" s="41"/>
      <c r="F912" s="41"/>
      <c r="G912" s="41"/>
      <c r="H912" s="41"/>
      <c r="I912" s="41"/>
      <c r="J912" s="41"/>
    </row>
    <row r="913" spans="5:10" x14ac:dyDescent="0.25">
      <c r="E913" s="41"/>
      <c r="F913" s="41"/>
      <c r="G913" s="41"/>
      <c r="H913" s="41"/>
      <c r="I913" s="41"/>
      <c r="J913" s="41"/>
    </row>
    <row r="914" spans="5:10" x14ac:dyDescent="0.25">
      <c r="E914" s="41"/>
      <c r="F914" s="41"/>
      <c r="G914" s="41"/>
      <c r="H914" s="41"/>
      <c r="I914" s="41"/>
      <c r="J914" s="41"/>
    </row>
    <row r="915" spans="5:10" x14ac:dyDescent="0.25">
      <c r="E915" s="41"/>
      <c r="F915" s="41"/>
      <c r="G915" s="41"/>
      <c r="H915" s="41"/>
      <c r="I915" s="41"/>
      <c r="J915" s="41"/>
    </row>
    <row r="916" spans="5:10" x14ac:dyDescent="0.25">
      <c r="E916" s="41"/>
      <c r="F916" s="41"/>
      <c r="G916" s="41"/>
      <c r="H916" s="41"/>
      <c r="I916" s="41"/>
      <c r="J916" s="41"/>
    </row>
    <row r="917" spans="5:10" x14ac:dyDescent="0.25">
      <c r="E917" s="41"/>
      <c r="F917" s="41"/>
      <c r="G917" s="41"/>
      <c r="H917" s="41"/>
      <c r="I917" s="41"/>
      <c r="J917" s="41"/>
    </row>
    <row r="918" spans="5:10" x14ac:dyDescent="0.25">
      <c r="E918" s="41"/>
      <c r="F918" s="41"/>
      <c r="G918" s="41"/>
      <c r="H918" s="41"/>
      <c r="I918" s="41"/>
      <c r="J918" s="41"/>
    </row>
    <row r="919" spans="5:10" x14ac:dyDescent="0.25">
      <c r="E919" s="41"/>
      <c r="F919" s="41"/>
      <c r="G919" s="41"/>
      <c r="H919" s="41"/>
      <c r="I919" s="41"/>
      <c r="J919" s="41"/>
    </row>
    <row r="920" spans="5:10" x14ac:dyDescent="0.25">
      <c r="E920" s="41"/>
      <c r="F920" s="41"/>
      <c r="G920" s="41"/>
      <c r="H920" s="41"/>
      <c r="I920" s="41"/>
      <c r="J920" s="41"/>
    </row>
    <row r="921" spans="5:10" x14ac:dyDescent="0.25">
      <c r="E921" s="41"/>
      <c r="F921" s="41"/>
      <c r="G921" s="41"/>
      <c r="H921" s="41"/>
      <c r="I921" s="41"/>
      <c r="J921" s="41"/>
    </row>
    <row r="922" spans="5:10" x14ac:dyDescent="0.25">
      <c r="E922" s="41"/>
      <c r="F922" s="41"/>
      <c r="G922" s="41"/>
      <c r="H922" s="41"/>
      <c r="I922" s="41"/>
      <c r="J922" s="41"/>
    </row>
    <row r="923" spans="5:10" x14ac:dyDescent="0.25">
      <c r="E923" s="41"/>
      <c r="F923" s="41"/>
      <c r="G923" s="41"/>
      <c r="H923" s="41"/>
      <c r="I923" s="41"/>
      <c r="J923" s="41"/>
    </row>
    <row r="924" spans="5:10" x14ac:dyDescent="0.25">
      <c r="E924" s="41"/>
      <c r="F924" s="41"/>
      <c r="G924" s="41"/>
      <c r="H924" s="41"/>
      <c r="I924" s="41"/>
      <c r="J924" s="41"/>
    </row>
    <row r="925" spans="5:10" x14ac:dyDescent="0.25">
      <c r="E925" s="41"/>
      <c r="F925" s="41"/>
      <c r="G925" s="41"/>
      <c r="H925" s="41"/>
      <c r="I925" s="41"/>
      <c r="J925" s="41"/>
    </row>
    <row r="926" spans="5:10" x14ac:dyDescent="0.25">
      <c r="E926" s="41"/>
      <c r="F926" s="41"/>
      <c r="G926" s="41"/>
      <c r="H926" s="41"/>
      <c r="I926" s="41"/>
      <c r="J926" s="41"/>
    </row>
    <row r="927" spans="5:10" x14ac:dyDescent="0.25">
      <c r="E927" s="41"/>
      <c r="F927" s="41"/>
      <c r="G927" s="41"/>
      <c r="H927" s="41"/>
      <c r="I927" s="41"/>
      <c r="J927" s="41"/>
    </row>
    <row r="928" spans="5:10" x14ac:dyDescent="0.25">
      <c r="E928" s="41"/>
      <c r="F928" s="41"/>
      <c r="G928" s="41"/>
      <c r="H928" s="41"/>
      <c r="I928" s="41"/>
      <c r="J928" s="41"/>
    </row>
    <row r="929" spans="5:10" x14ac:dyDescent="0.25">
      <c r="E929" s="41"/>
      <c r="F929" s="41"/>
      <c r="G929" s="41"/>
      <c r="H929" s="41"/>
      <c r="I929" s="41"/>
      <c r="J929" s="41"/>
    </row>
    <row r="930" spans="5:10" x14ac:dyDescent="0.25">
      <c r="E930" s="41"/>
      <c r="F930" s="41"/>
      <c r="G930" s="41"/>
      <c r="H930" s="41"/>
      <c r="I930" s="41"/>
      <c r="J930" s="41"/>
    </row>
    <row r="931" spans="5:10" x14ac:dyDescent="0.25">
      <c r="E931" s="41"/>
      <c r="F931" s="41"/>
      <c r="G931" s="41"/>
      <c r="H931" s="41"/>
      <c r="I931" s="41"/>
      <c r="J931" s="41"/>
    </row>
    <row r="932" spans="5:10" x14ac:dyDescent="0.25">
      <c r="E932" s="41"/>
      <c r="F932" s="41"/>
      <c r="G932" s="41"/>
      <c r="H932" s="41"/>
      <c r="I932" s="41"/>
      <c r="J932" s="41"/>
    </row>
    <row r="933" spans="5:10" x14ac:dyDescent="0.25">
      <c r="E933" s="41"/>
      <c r="F933" s="41"/>
      <c r="G933" s="41"/>
      <c r="H933" s="41"/>
      <c r="I933" s="41"/>
      <c r="J933" s="41"/>
    </row>
    <row r="934" spans="5:10" x14ac:dyDescent="0.25">
      <c r="E934" s="41"/>
      <c r="F934" s="41"/>
      <c r="G934" s="41"/>
      <c r="H934" s="41"/>
      <c r="I934" s="41"/>
      <c r="J934" s="41"/>
    </row>
    <row r="935" spans="5:10" x14ac:dyDescent="0.25">
      <c r="E935" s="41"/>
      <c r="F935" s="41"/>
      <c r="G935" s="41"/>
      <c r="H935" s="41"/>
      <c r="I935" s="41"/>
      <c r="J935" s="41"/>
    </row>
    <row r="936" spans="5:10" x14ac:dyDescent="0.25">
      <c r="E936" s="41"/>
      <c r="F936" s="41"/>
      <c r="G936" s="41"/>
      <c r="H936" s="41"/>
      <c r="I936" s="41"/>
      <c r="J936" s="41"/>
    </row>
    <row r="937" spans="5:10" x14ac:dyDescent="0.25">
      <c r="E937" s="41"/>
      <c r="F937" s="41"/>
      <c r="G937" s="41"/>
      <c r="H937" s="41"/>
      <c r="I937" s="41"/>
      <c r="J937" s="41"/>
    </row>
    <row r="938" spans="5:10" x14ac:dyDescent="0.25">
      <c r="E938" s="41"/>
      <c r="F938" s="41"/>
      <c r="G938" s="41"/>
      <c r="H938" s="41"/>
      <c r="I938" s="41"/>
      <c r="J938" s="41"/>
    </row>
    <row r="939" spans="5:10" x14ac:dyDescent="0.25">
      <c r="E939" s="41"/>
      <c r="F939" s="41"/>
      <c r="G939" s="41"/>
      <c r="H939" s="41"/>
      <c r="I939" s="41"/>
      <c r="J939" s="41"/>
    </row>
    <row r="940" spans="5:10" x14ac:dyDescent="0.25">
      <c r="E940" s="41"/>
      <c r="F940" s="41"/>
      <c r="G940" s="41"/>
      <c r="H940" s="41"/>
      <c r="I940" s="41"/>
      <c r="J940" s="41"/>
    </row>
    <row r="941" spans="5:10" x14ac:dyDescent="0.25">
      <c r="E941" s="41"/>
      <c r="F941" s="41"/>
      <c r="G941" s="41"/>
      <c r="H941" s="41"/>
      <c r="I941" s="41"/>
      <c r="J941" s="41"/>
    </row>
    <row r="942" spans="5:10" x14ac:dyDescent="0.25">
      <c r="E942" s="41"/>
      <c r="F942" s="41"/>
      <c r="G942" s="41"/>
      <c r="H942" s="41"/>
      <c r="I942" s="41"/>
      <c r="J942" s="41"/>
    </row>
    <row r="943" spans="5:10" x14ac:dyDescent="0.25">
      <c r="E943" s="41"/>
      <c r="F943" s="41"/>
      <c r="G943" s="41"/>
      <c r="H943" s="41"/>
      <c r="I943" s="41"/>
      <c r="J943" s="41"/>
    </row>
    <row r="944" spans="5:10" x14ac:dyDescent="0.25">
      <c r="E944" s="41"/>
      <c r="F944" s="41"/>
      <c r="G944" s="41"/>
      <c r="H944" s="41"/>
      <c r="I944" s="41"/>
      <c r="J944" s="41"/>
    </row>
    <row r="945" spans="5:10" x14ac:dyDescent="0.25">
      <c r="E945" s="41"/>
      <c r="F945" s="41"/>
      <c r="G945" s="41"/>
      <c r="H945" s="41"/>
      <c r="I945" s="41"/>
      <c r="J945" s="41"/>
    </row>
    <row r="946" spans="5:10" x14ac:dyDescent="0.25">
      <c r="E946" s="41"/>
      <c r="F946" s="41"/>
      <c r="G946" s="41"/>
      <c r="H946" s="41"/>
      <c r="I946" s="41"/>
      <c r="J946" s="41"/>
    </row>
    <row r="947" spans="5:10" x14ac:dyDescent="0.25">
      <c r="E947" s="41"/>
      <c r="F947" s="41"/>
      <c r="G947" s="41"/>
      <c r="H947" s="41"/>
      <c r="I947" s="41"/>
      <c r="J947" s="41"/>
    </row>
    <row r="948" spans="5:10" x14ac:dyDescent="0.25">
      <c r="E948" s="41"/>
      <c r="F948" s="41"/>
      <c r="G948" s="41"/>
      <c r="H948" s="41"/>
      <c r="I948" s="41"/>
      <c r="J948" s="41"/>
    </row>
    <row r="949" spans="5:10" x14ac:dyDescent="0.25">
      <c r="E949" s="41"/>
      <c r="F949" s="41"/>
      <c r="G949" s="41"/>
      <c r="H949" s="41"/>
      <c r="I949" s="41"/>
      <c r="J949" s="41"/>
    </row>
    <row r="950" spans="5:10" x14ac:dyDescent="0.25">
      <c r="E950" s="41"/>
      <c r="F950" s="41"/>
      <c r="G950" s="41"/>
      <c r="H950" s="41"/>
      <c r="I950" s="41"/>
      <c r="J950" s="41"/>
    </row>
    <row r="951" spans="5:10" x14ac:dyDescent="0.25">
      <c r="E951" s="41"/>
      <c r="F951" s="41"/>
      <c r="G951" s="41"/>
      <c r="H951" s="41"/>
      <c r="I951" s="41"/>
      <c r="J951" s="41"/>
    </row>
    <row r="952" spans="5:10" x14ac:dyDescent="0.25">
      <c r="E952" s="41"/>
      <c r="F952" s="41"/>
      <c r="G952" s="41"/>
      <c r="H952" s="41"/>
      <c r="I952" s="41"/>
      <c r="J952" s="41"/>
    </row>
    <row r="953" spans="5:10" x14ac:dyDescent="0.25">
      <c r="E953" s="41"/>
      <c r="F953" s="41"/>
      <c r="G953" s="41"/>
      <c r="H953" s="41"/>
      <c r="I953" s="41"/>
      <c r="J953" s="41"/>
    </row>
    <row r="954" spans="5:10" x14ac:dyDescent="0.25">
      <c r="E954" s="41"/>
      <c r="F954" s="41"/>
      <c r="G954" s="41"/>
      <c r="H954" s="41"/>
      <c r="I954" s="41"/>
      <c r="J954" s="41"/>
    </row>
    <row r="955" spans="5:10" x14ac:dyDescent="0.25">
      <c r="E955" s="41"/>
      <c r="F955" s="41"/>
      <c r="G955" s="41"/>
      <c r="H955" s="41"/>
      <c r="I955" s="41"/>
      <c r="J955" s="41"/>
    </row>
    <row r="956" spans="5:10" x14ac:dyDescent="0.25">
      <c r="E956" s="41"/>
      <c r="F956" s="41"/>
      <c r="G956" s="41"/>
      <c r="H956" s="41"/>
      <c r="I956" s="41"/>
      <c r="J956" s="41"/>
    </row>
    <row r="957" spans="5:10" x14ac:dyDescent="0.25">
      <c r="E957" s="41"/>
      <c r="F957" s="41"/>
      <c r="G957" s="41"/>
      <c r="H957" s="41"/>
      <c r="I957" s="41"/>
      <c r="J957" s="41"/>
    </row>
    <row r="958" spans="5:10" x14ac:dyDescent="0.25">
      <c r="E958" s="41"/>
      <c r="F958" s="41"/>
      <c r="G958" s="41"/>
      <c r="H958" s="41"/>
      <c r="I958" s="41"/>
      <c r="J958" s="41"/>
    </row>
    <row r="959" spans="5:10" x14ac:dyDescent="0.25">
      <c r="E959" s="41"/>
      <c r="F959" s="41"/>
      <c r="G959" s="41"/>
      <c r="H959" s="41"/>
      <c r="I959" s="41"/>
      <c r="J959" s="41"/>
    </row>
    <row r="960" spans="5:10" x14ac:dyDescent="0.25">
      <c r="E960" s="41"/>
      <c r="F960" s="41"/>
      <c r="G960" s="41"/>
      <c r="H960" s="41"/>
      <c r="I960" s="41"/>
      <c r="J960" s="41"/>
    </row>
    <row r="961" spans="5:10" x14ac:dyDescent="0.25">
      <c r="E961" s="41"/>
      <c r="F961" s="41"/>
      <c r="G961" s="41"/>
      <c r="H961" s="41"/>
      <c r="I961" s="41"/>
      <c r="J961" s="41"/>
    </row>
    <row r="962" spans="5:10" x14ac:dyDescent="0.25">
      <c r="E962" s="41"/>
      <c r="F962" s="41"/>
      <c r="G962" s="41"/>
      <c r="H962" s="41"/>
      <c r="I962" s="41"/>
      <c r="J962" s="41"/>
    </row>
    <row r="963" spans="5:10" x14ac:dyDescent="0.25">
      <c r="E963" s="41"/>
      <c r="F963" s="41"/>
      <c r="G963" s="41"/>
      <c r="H963" s="41"/>
      <c r="I963" s="41"/>
      <c r="J963" s="41"/>
    </row>
    <row r="964" spans="5:10" x14ac:dyDescent="0.25">
      <c r="E964" s="41"/>
      <c r="F964" s="41"/>
      <c r="G964" s="41"/>
      <c r="H964" s="41"/>
      <c r="I964" s="41"/>
      <c r="J964" s="41"/>
    </row>
    <row r="965" spans="5:10" x14ac:dyDescent="0.25">
      <c r="E965" s="41"/>
      <c r="F965" s="41"/>
      <c r="G965" s="41"/>
      <c r="H965" s="41"/>
      <c r="I965" s="41"/>
      <c r="J965" s="41"/>
    </row>
    <row r="966" spans="5:10" x14ac:dyDescent="0.25">
      <c r="E966" s="41"/>
      <c r="F966" s="41"/>
      <c r="G966" s="41"/>
      <c r="H966" s="41"/>
      <c r="I966" s="41"/>
      <c r="J966" s="41"/>
    </row>
    <row r="967" spans="5:10" x14ac:dyDescent="0.25">
      <c r="E967" s="41"/>
      <c r="F967" s="41"/>
      <c r="G967" s="41"/>
      <c r="H967" s="41"/>
      <c r="I967" s="41"/>
      <c r="J967" s="41"/>
    </row>
    <row r="968" spans="5:10" x14ac:dyDescent="0.25">
      <c r="E968" s="41"/>
      <c r="F968" s="41"/>
      <c r="G968" s="41"/>
      <c r="H968" s="41"/>
      <c r="I968" s="41"/>
      <c r="J968" s="41"/>
    </row>
    <row r="969" spans="5:10" x14ac:dyDescent="0.25">
      <c r="E969" s="41"/>
      <c r="F969" s="41"/>
      <c r="G969" s="41"/>
      <c r="H969" s="41"/>
      <c r="I969" s="41"/>
      <c r="J969" s="41"/>
    </row>
    <row r="970" spans="5:10" x14ac:dyDescent="0.25">
      <c r="E970" s="41"/>
      <c r="F970" s="41"/>
      <c r="G970" s="41"/>
      <c r="H970" s="41"/>
      <c r="I970" s="41"/>
      <c r="J970" s="41"/>
    </row>
    <row r="971" spans="5:10" x14ac:dyDescent="0.25">
      <c r="E971" s="41"/>
      <c r="F971" s="41"/>
      <c r="G971" s="41"/>
      <c r="H971" s="41"/>
      <c r="I971" s="41"/>
      <c r="J971" s="41"/>
    </row>
    <row r="972" spans="5:10" x14ac:dyDescent="0.25">
      <c r="E972" s="41"/>
      <c r="F972" s="41"/>
      <c r="G972" s="41"/>
      <c r="H972" s="41"/>
      <c r="I972" s="41"/>
      <c r="J972" s="41"/>
    </row>
    <row r="973" spans="5:10" x14ac:dyDescent="0.25">
      <c r="E973" s="41"/>
      <c r="F973" s="41"/>
      <c r="G973" s="41"/>
      <c r="H973" s="41"/>
      <c r="I973" s="41"/>
      <c r="J973" s="41"/>
    </row>
    <row r="974" spans="5:10" x14ac:dyDescent="0.25">
      <c r="E974" s="41"/>
      <c r="F974" s="41"/>
      <c r="G974" s="41"/>
      <c r="H974" s="41"/>
      <c r="I974" s="41"/>
      <c r="J974" s="41"/>
    </row>
    <row r="975" spans="5:10" x14ac:dyDescent="0.25">
      <c r="E975" s="41"/>
      <c r="F975" s="41"/>
      <c r="G975" s="41"/>
      <c r="H975" s="41"/>
      <c r="I975" s="41"/>
      <c r="J975" s="41"/>
    </row>
    <row r="976" spans="5:10" x14ac:dyDescent="0.25">
      <c r="E976" s="41"/>
      <c r="F976" s="41"/>
      <c r="G976" s="41"/>
      <c r="H976" s="41"/>
      <c r="I976" s="41"/>
      <c r="J976" s="41"/>
    </row>
    <row r="977" spans="5:10" x14ac:dyDescent="0.25">
      <c r="E977" s="41"/>
      <c r="F977" s="41"/>
      <c r="G977" s="41"/>
      <c r="H977" s="41"/>
      <c r="I977" s="41"/>
      <c r="J977" s="41"/>
    </row>
    <row r="978" spans="5:10" x14ac:dyDescent="0.25">
      <c r="E978" s="41"/>
      <c r="F978" s="41"/>
      <c r="G978" s="41"/>
      <c r="H978" s="41"/>
      <c r="I978" s="41"/>
      <c r="J978" s="41"/>
    </row>
    <row r="979" spans="5:10" x14ac:dyDescent="0.25">
      <c r="E979" s="41"/>
      <c r="F979" s="41"/>
      <c r="G979" s="41"/>
      <c r="H979" s="41"/>
      <c r="I979" s="41"/>
      <c r="J979" s="41"/>
    </row>
    <row r="980" spans="5:10" x14ac:dyDescent="0.25">
      <c r="E980" s="41"/>
      <c r="F980" s="41"/>
      <c r="G980" s="41"/>
      <c r="H980" s="41"/>
      <c r="I980" s="41"/>
      <c r="J980" s="41"/>
    </row>
    <row r="981" spans="5:10" x14ac:dyDescent="0.25">
      <c r="E981" s="41"/>
      <c r="F981" s="41"/>
      <c r="G981" s="41"/>
      <c r="H981" s="41"/>
      <c r="I981" s="41"/>
      <c r="J981" s="41"/>
    </row>
    <row r="982" spans="5:10" x14ac:dyDescent="0.25">
      <c r="E982" s="41"/>
      <c r="F982" s="41"/>
      <c r="G982" s="41"/>
      <c r="H982" s="41"/>
      <c r="I982" s="41"/>
      <c r="J982" s="41"/>
    </row>
    <row r="983" spans="5:10" x14ac:dyDescent="0.25">
      <c r="E983" s="41"/>
      <c r="F983" s="41"/>
      <c r="G983" s="41"/>
      <c r="H983" s="41"/>
      <c r="I983" s="41"/>
      <c r="J983" s="41"/>
    </row>
    <row r="984" spans="5:10" x14ac:dyDescent="0.25">
      <c r="E984" s="41"/>
      <c r="F984" s="41"/>
      <c r="G984" s="41"/>
      <c r="H984" s="41"/>
      <c r="I984" s="41"/>
      <c r="J984" s="41"/>
    </row>
    <row r="985" spans="5:10" x14ac:dyDescent="0.25">
      <c r="E985" s="41"/>
      <c r="F985" s="41"/>
      <c r="G985" s="41"/>
      <c r="H985" s="41"/>
      <c r="I985" s="41"/>
      <c r="J985" s="41"/>
    </row>
    <row r="986" spans="5:10" x14ac:dyDescent="0.25">
      <c r="E986" s="41"/>
      <c r="F986" s="41"/>
      <c r="G986" s="41"/>
      <c r="H986" s="41"/>
      <c r="I986" s="41"/>
      <c r="J986" s="41"/>
    </row>
    <row r="987" spans="5:10" x14ac:dyDescent="0.25">
      <c r="E987" s="41"/>
      <c r="F987" s="41"/>
      <c r="G987" s="41"/>
      <c r="H987" s="41"/>
      <c r="I987" s="41"/>
      <c r="J987" s="41"/>
    </row>
    <row r="988" spans="5:10" x14ac:dyDescent="0.25">
      <c r="E988" s="41"/>
      <c r="F988" s="41"/>
      <c r="G988" s="41"/>
      <c r="H988" s="41"/>
      <c r="I988" s="41"/>
      <c r="J988" s="41"/>
    </row>
    <row r="989" spans="5:10" x14ac:dyDescent="0.25">
      <c r="E989" s="41"/>
      <c r="F989" s="41"/>
      <c r="G989" s="41"/>
      <c r="H989" s="41"/>
      <c r="I989" s="41"/>
      <c r="J989" s="41"/>
    </row>
    <row r="990" spans="5:10" x14ac:dyDescent="0.25">
      <c r="E990" s="41"/>
      <c r="F990" s="41"/>
      <c r="G990" s="41"/>
      <c r="H990" s="41"/>
      <c r="I990" s="41"/>
      <c r="J990" s="41"/>
    </row>
    <row r="991" spans="5:10" x14ac:dyDescent="0.25">
      <c r="E991" s="41"/>
      <c r="F991" s="41"/>
      <c r="G991" s="41"/>
      <c r="H991" s="41"/>
      <c r="I991" s="41"/>
      <c r="J991" s="41"/>
    </row>
    <row r="992" spans="5:10" x14ac:dyDescent="0.25">
      <c r="E992" s="41"/>
      <c r="F992" s="41"/>
      <c r="G992" s="41"/>
      <c r="H992" s="41"/>
      <c r="I992" s="41"/>
      <c r="J992" s="41"/>
    </row>
    <row r="993" spans="5:10" x14ac:dyDescent="0.25">
      <c r="E993" s="41"/>
      <c r="F993" s="41"/>
      <c r="G993" s="41"/>
      <c r="H993" s="41"/>
      <c r="I993" s="41"/>
      <c r="J993" s="41"/>
    </row>
    <row r="994" spans="5:10" x14ac:dyDescent="0.25">
      <c r="E994" s="41"/>
      <c r="F994" s="41"/>
      <c r="G994" s="41"/>
      <c r="H994" s="41"/>
      <c r="I994" s="41"/>
      <c r="J994" s="41"/>
    </row>
    <row r="995" spans="5:10" x14ac:dyDescent="0.25">
      <c r="E995" s="41"/>
      <c r="F995" s="41"/>
      <c r="G995" s="41"/>
      <c r="H995" s="41"/>
      <c r="I995" s="41"/>
      <c r="J995" s="41"/>
    </row>
    <row r="996" spans="5:10" x14ac:dyDescent="0.25">
      <c r="E996" s="41"/>
      <c r="F996" s="41"/>
      <c r="G996" s="41"/>
      <c r="H996" s="41"/>
      <c r="I996" s="41"/>
      <c r="J996" s="41"/>
    </row>
    <row r="997" spans="5:10" x14ac:dyDescent="0.25">
      <c r="E997" s="41"/>
      <c r="F997" s="41"/>
      <c r="G997" s="41"/>
      <c r="H997" s="41"/>
      <c r="I997" s="41"/>
      <c r="J997" s="41"/>
    </row>
    <row r="998" spans="5:10" x14ac:dyDescent="0.25">
      <c r="E998" s="41"/>
      <c r="F998" s="41"/>
      <c r="G998" s="41"/>
      <c r="H998" s="41"/>
      <c r="I998" s="41"/>
      <c r="J998" s="41"/>
    </row>
    <row r="999" spans="5:10" x14ac:dyDescent="0.25">
      <c r="E999" s="41"/>
      <c r="F999" s="41"/>
      <c r="G999" s="41"/>
      <c r="H999" s="41"/>
      <c r="I999" s="41"/>
      <c r="J999" s="41"/>
    </row>
    <row r="1000" spans="5:10" x14ac:dyDescent="0.25">
      <c r="E1000" s="41"/>
      <c r="F1000" s="41"/>
      <c r="G1000" s="41"/>
      <c r="H1000" s="41"/>
      <c r="I1000" s="41"/>
      <c r="J1000" s="41"/>
    </row>
    <row r="1001" spans="5:10" x14ac:dyDescent="0.25">
      <c r="E1001" s="41"/>
      <c r="F1001" s="41"/>
      <c r="G1001" s="41"/>
      <c r="H1001" s="41"/>
      <c r="I1001" s="41"/>
      <c r="J1001" s="41"/>
    </row>
    <row r="1002" spans="5:10" x14ac:dyDescent="0.25">
      <c r="E1002" s="41"/>
      <c r="F1002" s="41"/>
      <c r="G1002" s="41"/>
      <c r="H1002" s="41"/>
      <c r="I1002" s="41"/>
      <c r="J1002" s="41"/>
    </row>
    <row r="1003" spans="5:10" x14ac:dyDescent="0.25">
      <c r="E1003" s="41"/>
      <c r="F1003" s="41"/>
      <c r="G1003" s="41"/>
      <c r="H1003" s="41"/>
      <c r="I1003" s="41"/>
      <c r="J1003" s="41"/>
    </row>
    <row r="1004" spans="5:10" x14ac:dyDescent="0.25">
      <c r="E1004" s="41"/>
      <c r="F1004" s="41"/>
      <c r="G1004" s="41"/>
      <c r="H1004" s="41"/>
      <c r="I1004" s="41"/>
      <c r="J1004" s="41"/>
    </row>
    <row r="1005" spans="5:10" x14ac:dyDescent="0.25">
      <c r="E1005" s="41"/>
      <c r="F1005" s="41"/>
      <c r="G1005" s="41"/>
      <c r="H1005" s="41"/>
      <c r="I1005" s="41"/>
      <c r="J1005" s="41"/>
    </row>
    <row r="1006" spans="5:10" x14ac:dyDescent="0.25">
      <c r="E1006" s="41"/>
      <c r="F1006" s="41"/>
      <c r="G1006" s="41"/>
      <c r="H1006" s="41"/>
      <c r="I1006" s="41"/>
      <c r="J1006" s="41"/>
    </row>
    <row r="1007" spans="5:10" x14ac:dyDescent="0.25">
      <c r="E1007" s="41"/>
      <c r="F1007" s="41"/>
      <c r="G1007" s="41"/>
      <c r="H1007" s="41"/>
      <c r="I1007" s="41"/>
      <c r="J1007" s="41"/>
    </row>
    <row r="1008" spans="5:10" x14ac:dyDescent="0.25">
      <c r="E1008" s="41"/>
      <c r="F1008" s="41"/>
      <c r="G1008" s="41"/>
      <c r="H1008" s="41"/>
      <c r="I1008" s="41"/>
      <c r="J1008" s="41"/>
    </row>
    <row r="1009" spans="5:10" x14ac:dyDescent="0.25">
      <c r="E1009" s="41"/>
      <c r="F1009" s="41"/>
      <c r="G1009" s="41"/>
      <c r="H1009" s="41"/>
      <c r="I1009" s="41"/>
      <c r="J1009" s="41"/>
    </row>
    <row r="1010" spans="5:10" x14ac:dyDescent="0.25">
      <c r="E1010" s="41"/>
      <c r="F1010" s="41"/>
      <c r="G1010" s="41"/>
      <c r="H1010" s="41"/>
      <c r="I1010" s="41"/>
      <c r="J1010" s="41"/>
    </row>
    <row r="1011" spans="5:10" x14ac:dyDescent="0.25">
      <c r="E1011" s="41"/>
      <c r="F1011" s="41"/>
      <c r="G1011" s="41"/>
      <c r="H1011" s="41"/>
      <c r="I1011" s="41"/>
      <c r="J1011" s="41"/>
    </row>
    <row r="1012" spans="5:10" x14ac:dyDescent="0.25">
      <c r="E1012" s="41"/>
      <c r="F1012" s="41"/>
      <c r="G1012" s="41"/>
      <c r="H1012" s="41"/>
      <c r="I1012" s="41"/>
      <c r="J1012" s="41"/>
    </row>
    <row r="1013" spans="5:10" x14ac:dyDescent="0.25">
      <c r="E1013" s="41"/>
      <c r="F1013" s="41"/>
      <c r="G1013" s="41"/>
      <c r="H1013" s="41"/>
      <c r="I1013" s="41"/>
      <c r="J1013" s="41"/>
    </row>
    <row r="1014" spans="5:10" x14ac:dyDescent="0.25">
      <c r="E1014" s="41"/>
      <c r="F1014" s="41"/>
      <c r="G1014" s="41"/>
      <c r="H1014" s="41"/>
      <c r="I1014" s="41"/>
      <c r="J1014" s="41"/>
    </row>
    <row r="1015" spans="5:10" x14ac:dyDescent="0.25">
      <c r="E1015" s="41"/>
      <c r="F1015" s="41"/>
      <c r="G1015" s="41"/>
      <c r="H1015" s="41"/>
      <c r="I1015" s="41"/>
      <c r="J1015" s="41"/>
    </row>
    <row r="1016" spans="5:10" x14ac:dyDescent="0.25">
      <c r="E1016" s="41"/>
      <c r="F1016" s="41"/>
      <c r="G1016" s="41"/>
      <c r="H1016" s="41"/>
      <c r="I1016" s="41"/>
      <c r="J1016" s="41"/>
    </row>
    <row r="1017" spans="5:10" x14ac:dyDescent="0.25">
      <c r="E1017" s="41"/>
      <c r="F1017" s="41"/>
      <c r="G1017" s="41"/>
      <c r="H1017" s="41"/>
      <c r="I1017" s="41"/>
      <c r="J1017" s="41"/>
    </row>
    <row r="1018" spans="5:10" x14ac:dyDescent="0.25">
      <c r="E1018" s="41"/>
      <c r="F1018" s="41"/>
      <c r="G1018" s="41"/>
      <c r="H1018" s="41"/>
      <c r="I1018" s="41"/>
      <c r="J1018" s="41"/>
    </row>
    <row r="1019" spans="5:10" x14ac:dyDescent="0.25">
      <c r="E1019" s="41"/>
      <c r="F1019" s="41"/>
      <c r="G1019" s="41"/>
      <c r="H1019" s="41"/>
      <c r="I1019" s="41"/>
      <c r="J1019" s="41"/>
    </row>
    <row r="1020" spans="5:10" x14ac:dyDescent="0.25">
      <c r="E1020" s="41"/>
      <c r="F1020" s="41"/>
      <c r="G1020" s="41"/>
      <c r="H1020" s="41"/>
      <c r="I1020" s="41"/>
      <c r="J1020" s="41"/>
    </row>
    <row r="1021" spans="5:10" x14ac:dyDescent="0.25">
      <c r="E1021" s="41"/>
      <c r="F1021" s="41"/>
      <c r="G1021" s="41"/>
      <c r="H1021" s="41"/>
      <c r="I1021" s="41"/>
      <c r="J1021" s="41"/>
    </row>
    <row r="1022" spans="5:10" x14ac:dyDescent="0.25">
      <c r="E1022" s="41"/>
      <c r="F1022" s="41"/>
      <c r="G1022" s="41"/>
      <c r="H1022" s="41"/>
      <c r="I1022" s="41"/>
      <c r="J1022" s="41"/>
    </row>
    <row r="1023" spans="5:10" x14ac:dyDescent="0.25">
      <c r="E1023" s="41"/>
      <c r="F1023" s="41"/>
      <c r="G1023" s="41"/>
      <c r="H1023" s="41"/>
      <c r="I1023" s="41"/>
      <c r="J1023" s="41"/>
    </row>
    <row r="1024" spans="5:10" x14ac:dyDescent="0.25">
      <c r="E1024" s="41"/>
      <c r="F1024" s="41"/>
      <c r="G1024" s="41"/>
      <c r="H1024" s="41"/>
      <c r="I1024" s="41"/>
      <c r="J1024" s="41"/>
    </row>
    <row r="1025" spans="5:10" x14ac:dyDescent="0.25">
      <c r="E1025" s="41"/>
      <c r="F1025" s="41"/>
      <c r="G1025" s="41"/>
      <c r="H1025" s="41"/>
      <c r="I1025" s="41"/>
      <c r="J1025" s="41"/>
    </row>
    <row r="1026" spans="5:10" x14ac:dyDescent="0.25">
      <c r="E1026" s="41"/>
      <c r="F1026" s="41"/>
      <c r="G1026" s="41"/>
      <c r="H1026" s="41"/>
      <c r="I1026" s="41"/>
      <c r="J1026" s="41"/>
    </row>
    <row r="1027" spans="5:10" x14ac:dyDescent="0.25">
      <c r="E1027" s="41"/>
      <c r="F1027" s="41"/>
      <c r="G1027" s="41"/>
      <c r="H1027" s="41"/>
      <c r="I1027" s="41"/>
      <c r="J1027" s="41"/>
    </row>
    <row r="1028" spans="5:10" x14ac:dyDescent="0.25">
      <c r="E1028" s="41"/>
      <c r="F1028" s="41"/>
      <c r="G1028" s="41"/>
      <c r="H1028" s="41"/>
      <c r="I1028" s="41"/>
      <c r="J1028" s="41"/>
    </row>
    <row r="1029" spans="5:10" x14ac:dyDescent="0.25">
      <c r="E1029" s="41"/>
      <c r="F1029" s="41"/>
      <c r="G1029" s="41"/>
      <c r="H1029" s="41"/>
      <c r="I1029" s="41"/>
      <c r="J1029" s="41"/>
    </row>
    <row r="1030" spans="5:10" x14ac:dyDescent="0.25">
      <c r="E1030" s="41"/>
      <c r="F1030" s="41"/>
      <c r="G1030" s="41"/>
      <c r="H1030" s="41"/>
      <c r="I1030" s="41"/>
      <c r="J1030" s="41"/>
    </row>
    <row r="1031" spans="5:10" x14ac:dyDescent="0.25">
      <c r="E1031" s="41"/>
      <c r="F1031" s="41"/>
      <c r="G1031" s="41"/>
      <c r="H1031" s="41"/>
      <c r="I1031" s="41"/>
      <c r="J1031" s="41"/>
    </row>
    <row r="1032" spans="5:10" x14ac:dyDescent="0.25">
      <c r="E1032" s="41"/>
      <c r="F1032" s="41"/>
      <c r="G1032" s="41"/>
      <c r="H1032" s="41"/>
      <c r="I1032" s="41"/>
      <c r="J1032" s="41"/>
    </row>
    <row r="1033" spans="5:10" x14ac:dyDescent="0.25">
      <c r="E1033" s="41"/>
      <c r="F1033" s="41"/>
      <c r="G1033" s="41"/>
      <c r="H1033" s="41"/>
      <c r="I1033" s="41"/>
      <c r="J1033" s="41"/>
    </row>
    <row r="1034" spans="5:10" x14ac:dyDescent="0.25">
      <c r="E1034" s="41"/>
      <c r="F1034" s="41"/>
      <c r="G1034" s="41"/>
      <c r="H1034" s="41"/>
      <c r="I1034" s="41"/>
      <c r="J1034" s="41"/>
    </row>
    <row r="1035" spans="5:10" x14ac:dyDescent="0.25">
      <c r="E1035" s="41"/>
      <c r="F1035" s="41"/>
      <c r="G1035" s="41"/>
      <c r="H1035" s="41"/>
      <c r="I1035" s="41"/>
      <c r="J1035" s="41"/>
    </row>
    <row r="1036" spans="5:10" x14ac:dyDescent="0.25">
      <c r="E1036" s="41"/>
      <c r="F1036" s="41"/>
      <c r="G1036" s="41"/>
      <c r="H1036" s="41"/>
      <c r="I1036" s="41"/>
      <c r="J1036" s="41"/>
    </row>
    <row r="1037" spans="5:10" x14ac:dyDescent="0.25">
      <c r="E1037" s="41"/>
      <c r="F1037" s="41"/>
      <c r="G1037" s="41"/>
      <c r="H1037" s="41"/>
      <c r="I1037" s="41"/>
      <c r="J1037" s="41"/>
    </row>
    <row r="1038" spans="5:10" x14ac:dyDescent="0.25">
      <c r="E1038" s="41"/>
      <c r="F1038" s="41"/>
      <c r="G1038" s="41"/>
      <c r="H1038" s="41"/>
      <c r="I1038" s="41"/>
      <c r="J1038" s="41"/>
    </row>
    <row r="1039" spans="5:10" x14ac:dyDescent="0.25">
      <c r="E1039" s="41"/>
      <c r="F1039" s="41"/>
      <c r="G1039" s="41"/>
      <c r="H1039" s="41"/>
      <c r="I1039" s="41"/>
      <c r="J1039" s="41"/>
    </row>
    <row r="1040" spans="5:10" x14ac:dyDescent="0.25">
      <c r="E1040" s="41"/>
      <c r="F1040" s="41"/>
      <c r="G1040" s="41"/>
      <c r="H1040" s="41"/>
      <c r="I1040" s="41"/>
      <c r="J1040" s="41"/>
    </row>
    <row r="1041" spans="5:10" x14ac:dyDescent="0.25">
      <c r="E1041" s="41"/>
      <c r="F1041" s="41"/>
      <c r="G1041" s="41"/>
      <c r="H1041" s="41"/>
      <c r="I1041" s="41"/>
      <c r="J1041" s="41"/>
    </row>
    <row r="1042" spans="5:10" x14ac:dyDescent="0.25">
      <c r="E1042" s="41"/>
      <c r="F1042" s="41"/>
      <c r="G1042" s="41"/>
      <c r="H1042" s="41"/>
      <c r="I1042" s="41"/>
      <c r="J1042" s="41"/>
    </row>
    <row r="1043" spans="5:10" x14ac:dyDescent="0.25">
      <c r="E1043" s="41"/>
      <c r="F1043" s="41"/>
      <c r="G1043" s="41"/>
      <c r="H1043" s="41"/>
      <c r="I1043" s="41"/>
      <c r="J1043" s="41"/>
    </row>
    <row r="1044" spans="5:10" x14ac:dyDescent="0.25">
      <c r="E1044" s="41"/>
      <c r="F1044" s="41"/>
      <c r="G1044" s="41"/>
      <c r="H1044" s="41"/>
      <c r="I1044" s="41"/>
      <c r="J1044" s="41"/>
    </row>
    <row r="1045" spans="5:10" x14ac:dyDescent="0.25">
      <c r="E1045" s="41"/>
      <c r="F1045" s="41"/>
      <c r="G1045" s="41"/>
      <c r="H1045" s="41"/>
      <c r="I1045" s="41"/>
      <c r="J1045" s="41"/>
    </row>
    <row r="1046" spans="5:10" x14ac:dyDescent="0.25">
      <c r="E1046" s="41"/>
      <c r="F1046" s="41"/>
      <c r="G1046" s="41"/>
      <c r="H1046" s="41"/>
      <c r="I1046" s="41"/>
      <c r="J1046" s="41"/>
    </row>
    <row r="1047" spans="5:10" x14ac:dyDescent="0.25">
      <c r="E1047" s="41"/>
      <c r="F1047" s="41"/>
      <c r="G1047" s="41"/>
      <c r="H1047" s="41"/>
      <c r="I1047" s="41"/>
      <c r="J1047" s="41"/>
    </row>
    <row r="1048" spans="5:10" x14ac:dyDescent="0.25">
      <c r="E1048" s="41"/>
      <c r="F1048" s="41"/>
      <c r="G1048" s="41"/>
      <c r="H1048" s="41"/>
      <c r="I1048" s="41"/>
      <c r="J1048" s="41"/>
    </row>
    <row r="1049" spans="5:10" x14ac:dyDescent="0.25">
      <c r="E1049" s="41"/>
      <c r="F1049" s="41"/>
      <c r="G1049" s="41"/>
      <c r="H1049" s="41"/>
      <c r="I1049" s="41"/>
      <c r="J1049" s="41"/>
    </row>
    <row r="1050" spans="5:10" x14ac:dyDescent="0.25">
      <c r="E1050" s="41"/>
      <c r="F1050" s="41"/>
      <c r="G1050" s="41"/>
      <c r="H1050" s="41"/>
      <c r="I1050" s="41"/>
      <c r="J1050" s="41"/>
    </row>
    <row r="1051" spans="5:10" x14ac:dyDescent="0.25">
      <c r="E1051" s="41"/>
      <c r="F1051" s="41"/>
      <c r="G1051" s="41"/>
      <c r="H1051" s="41"/>
      <c r="I1051" s="41"/>
      <c r="J1051" s="41"/>
    </row>
    <row r="1052" spans="5:10" x14ac:dyDescent="0.25">
      <c r="E1052" s="41"/>
      <c r="F1052" s="41"/>
      <c r="G1052" s="41"/>
      <c r="H1052" s="41"/>
      <c r="I1052" s="41"/>
      <c r="J1052" s="41"/>
    </row>
    <row r="1053" spans="5:10" x14ac:dyDescent="0.25">
      <c r="E1053" s="41"/>
      <c r="F1053" s="41"/>
      <c r="G1053" s="41"/>
      <c r="H1053" s="41"/>
      <c r="I1053" s="41"/>
      <c r="J1053" s="41"/>
    </row>
    <row r="1054" spans="5:10" x14ac:dyDescent="0.25">
      <c r="E1054" s="41"/>
      <c r="F1054" s="41"/>
      <c r="G1054" s="41"/>
      <c r="H1054" s="41"/>
      <c r="I1054" s="41"/>
      <c r="J1054" s="41"/>
    </row>
    <row r="1055" spans="5:10" x14ac:dyDescent="0.25">
      <c r="E1055" s="41"/>
      <c r="F1055" s="41"/>
      <c r="G1055" s="41"/>
      <c r="H1055" s="41"/>
      <c r="I1055" s="41"/>
      <c r="J1055" s="41"/>
    </row>
    <row r="1056" spans="5:10" x14ac:dyDescent="0.25">
      <c r="E1056" s="41"/>
      <c r="F1056" s="41"/>
      <c r="G1056" s="41"/>
      <c r="H1056" s="41"/>
      <c r="I1056" s="41"/>
      <c r="J1056" s="41"/>
    </row>
    <row r="1057" spans="5:10" x14ac:dyDescent="0.25">
      <c r="E1057" s="41"/>
      <c r="F1057" s="41"/>
      <c r="G1057" s="41"/>
      <c r="H1057" s="41"/>
      <c r="I1057" s="41"/>
      <c r="J1057" s="41"/>
    </row>
    <row r="1058" spans="5:10" x14ac:dyDescent="0.25">
      <c r="E1058" s="41"/>
      <c r="F1058" s="41"/>
      <c r="G1058" s="41"/>
      <c r="H1058" s="41"/>
      <c r="I1058" s="41"/>
      <c r="J1058" s="41"/>
    </row>
    <row r="1059" spans="5:10" x14ac:dyDescent="0.25">
      <c r="E1059" s="41"/>
      <c r="F1059" s="41"/>
      <c r="G1059" s="41"/>
      <c r="H1059" s="41"/>
      <c r="I1059" s="41"/>
      <c r="J1059" s="41"/>
    </row>
    <row r="1060" spans="5:10" x14ac:dyDescent="0.25">
      <c r="E1060" s="41"/>
      <c r="F1060" s="41"/>
      <c r="G1060" s="41"/>
      <c r="H1060" s="41"/>
      <c r="I1060" s="41"/>
      <c r="J1060" s="41"/>
    </row>
    <row r="1061" spans="5:10" x14ac:dyDescent="0.25">
      <c r="E1061" s="41"/>
      <c r="F1061" s="41"/>
      <c r="G1061" s="41"/>
      <c r="H1061" s="41"/>
      <c r="I1061" s="41"/>
      <c r="J1061" s="41"/>
    </row>
    <row r="1062" spans="5:10" x14ac:dyDescent="0.25">
      <c r="E1062" s="41"/>
      <c r="F1062" s="41"/>
      <c r="G1062" s="41"/>
      <c r="H1062" s="41"/>
      <c r="I1062" s="41"/>
      <c r="J1062" s="41"/>
    </row>
    <row r="1063" spans="5:10" x14ac:dyDescent="0.25">
      <c r="E1063" s="41"/>
      <c r="F1063" s="41"/>
      <c r="G1063" s="41"/>
      <c r="H1063" s="41"/>
      <c r="I1063" s="41"/>
      <c r="J1063" s="41"/>
    </row>
    <row r="1064" spans="5:10" x14ac:dyDescent="0.25">
      <c r="E1064" s="41"/>
      <c r="F1064" s="41"/>
      <c r="G1064" s="41"/>
      <c r="H1064" s="41"/>
      <c r="I1064" s="41"/>
      <c r="J1064" s="41"/>
    </row>
    <row r="1065" spans="5:10" x14ac:dyDescent="0.25">
      <c r="E1065" s="41"/>
      <c r="F1065" s="41"/>
      <c r="G1065" s="41"/>
      <c r="H1065" s="41"/>
      <c r="I1065" s="41"/>
      <c r="J1065" s="41"/>
    </row>
    <row r="1066" spans="5:10" x14ac:dyDescent="0.25">
      <c r="E1066" s="41"/>
      <c r="F1066" s="41"/>
      <c r="G1066" s="41"/>
      <c r="H1066" s="41"/>
      <c r="I1066" s="41"/>
      <c r="J1066" s="41"/>
    </row>
    <row r="1067" spans="5:10" x14ac:dyDescent="0.25">
      <c r="E1067" s="41"/>
      <c r="F1067" s="41"/>
      <c r="G1067" s="41"/>
      <c r="H1067" s="41"/>
      <c r="I1067" s="41"/>
      <c r="J1067" s="41"/>
    </row>
    <row r="1068" spans="5:10" x14ac:dyDescent="0.25">
      <c r="E1068" s="41"/>
      <c r="F1068" s="41"/>
      <c r="G1068" s="41"/>
      <c r="H1068" s="41"/>
      <c r="I1068" s="41"/>
      <c r="J1068" s="41"/>
    </row>
    <row r="1069" spans="5:10" x14ac:dyDescent="0.25">
      <c r="E1069" s="41"/>
      <c r="F1069" s="41"/>
      <c r="G1069" s="41"/>
      <c r="H1069" s="41"/>
      <c r="I1069" s="41"/>
      <c r="J1069" s="41"/>
    </row>
    <row r="1070" spans="5:10" x14ac:dyDescent="0.25">
      <c r="E1070" s="41"/>
      <c r="F1070" s="41"/>
      <c r="G1070" s="41"/>
      <c r="H1070" s="41"/>
      <c r="I1070" s="41"/>
      <c r="J1070" s="41"/>
    </row>
    <row r="1071" spans="5:10" x14ac:dyDescent="0.25">
      <c r="E1071" s="41"/>
      <c r="F1071" s="41"/>
      <c r="G1071" s="41"/>
      <c r="H1071" s="41"/>
      <c r="I1071" s="41"/>
      <c r="J1071" s="41"/>
    </row>
    <row r="1072" spans="5:10" x14ac:dyDescent="0.25">
      <c r="E1072" s="41"/>
      <c r="F1072" s="41"/>
      <c r="G1072" s="41"/>
      <c r="H1072" s="41"/>
      <c r="I1072" s="41"/>
      <c r="J1072" s="41"/>
    </row>
    <row r="1073" spans="5:10" x14ac:dyDescent="0.25">
      <c r="E1073" s="41"/>
      <c r="F1073" s="41"/>
      <c r="G1073" s="41"/>
      <c r="H1073" s="41"/>
      <c r="I1073" s="41"/>
      <c r="J1073" s="41"/>
    </row>
    <row r="1074" spans="5:10" x14ac:dyDescent="0.25">
      <c r="E1074" s="41"/>
      <c r="F1074" s="41"/>
      <c r="G1074" s="41"/>
      <c r="H1074" s="41"/>
      <c r="I1074" s="41"/>
      <c r="J1074" s="41"/>
    </row>
    <row r="1075" spans="5:10" x14ac:dyDescent="0.25">
      <c r="E1075" s="41"/>
      <c r="F1075" s="41"/>
      <c r="G1075" s="41"/>
      <c r="H1075" s="41"/>
      <c r="I1075" s="41"/>
      <c r="J1075" s="41"/>
    </row>
    <row r="1076" spans="5:10" x14ac:dyDescent="0.25">
      <c r="E1076" s="41"/>
      <c r="F1076" s="41"/>
      <c r="G1076" s="41"/>
      <c r="H1076" s="41"/>
      <c r="I1076" s="41"/>
      <c r="J1076" s="41"/>
    </row>
    <row r="1077" spans="5:10" x14ac:dyDescent="0.25">
      <c r="E1077" s="41"/>
      <c r="F1077" s="41"/>
      <c r="G1077" s="41"/>
      <c r="H1077" s="41"/>
      <c r="I1077" s="41"/>
      <c r="J1077" s="41"/>
    </row>
    <row r="1078" spans="5:10" x14ac:dyDescent="0.25">
      <c r="E1078" s="41"/>
      <c r="F1078" s="41"/>
      <c r="G1078" s="41"/>
      <c r="H1078" s="41"/>
      <c r="I1078" s="41"/>
      <c r="J1078" s="41"/>
    </row>
    <row r="1079" spans="5:10" x14ac:dyDescent="0.25">
      <c r="E1079" s="41"/>
      <c r="F1079" s="41"/>
      <c r="G1079" s="41"/>
      <c r="H1079" s="41"/>
      <c r="I1079" s="41"/>
      <c r="J1079" s="41"/>
    </row>
    <row r="1080" spans="5:10" x14ac:dyDescent="0.25">
      <c r="E1080" s="41"/>
      <c r="F1080" s="41"/>
      <c r="G1080" s="41"/>
      <c r="H1080" s="41"/>
      <c r="I1080" s="41"/>
      <c r="J1080" s="41"/>
    </row>
    <row r="1081" spans="5:10" x14ac:dyDescent="0.25">
      <c r="E1081" s="41"/>
      <c r="F1081" s="41"/>
      <c r="G1081" s="41"/>
      <c r="H1081" s="41"/>
      <c r="I1081" s="41"/>
      <c r="J1081" s="41"/>
    </row>
    <row r="1082" spans="5:10" x14ac:dyDescent="0.25">
      <c r="E1082" s="41"/>
      <c r="F1082" s="41"/>
      <c r="G1082" s="41"/>
      <c r="H1082" s="41"/>
      <c r="I1082" s="41"/>
      <c r="J1082" s="41"/>
    </row>
    <row r="1083" spans="5:10" x14ac:dyDescent="0.25">
      <c r="E1083" s="41"/>
      <c r="F1083" s="41"/>
      <c r="G1083" s="41"/>
      <c r="H1083" s="41"/>
      <c r="I1083" s="41"/>
      <c r="J1083" s="41"/>
    </row>
    <row r="1084" spans="5:10" x14ac:dyDescent="0.25">
      <c r="E1084" s="41"/>
      <c r="F1084" s="41"/>
      <c r="G1084" s="41"/>
      <c r="H1084" s="41"/>
      <c r="I1084" s="41"/>
      <c r="J1084" s="41"/>
    </row>
    <row r="1085" spans="5:10" x14ac:dyDescent="0.25">
      <c r="E1085" s="41"/>
      <c r="F1085" s="41"/>
      <c r="G1085" s="41"/>
      <c r="H1085" s="41"/>
      <c r="I1085" s="41"/>
      <c r="J1085" s="41"/>
    </row>
    <row r="1086" spans="5:10" x14ac:dyDescent="0.25">
      <c r="E1086" s="41"/>
      <c r="F1086" s="41"/>
      <c r="G1086" s="41"/>
      <c r="H1086" s="41"/>
      <c r="I1086" s="41"/>
      <c r="J1086" s="41"/>
    </row>
    <row r="1087" spans="5:10" x14ac:dyDescent="0.25">
      <c r="E1087" s="41"/>
      <c r="F1087" s="41"/>
      <c r="G1087" s="41"/>
      <c r="H1087" s="41"/>
      <c r="I1087" s="41"/>
      <c r="J1087" s="41"/>
    </row>
    <row r="1088" spans="5:10" x14ac:dyDescent="0.25">
      <c r="E1088" s="41"/>
      <c r="F1088" s="41"/>
      <c r="G1088" s="41"/>
      <c r="H1088" s="41"/>
      <c r="I1088" s="41"/>
      <c r="J1088" s="41"/>
    </row>
    <row r="1089" spans="5:10" x14ac:dyDescent="0.25">
      <c r="E1089" s="41"/>
      <c r="F1089" s="41"/>
      <c r="G1089" s="41"/>
      <c r="H1089" s="41"/>
      <c r="I1089" s="41"/>
      <c r="J1089" s="41"/>
    </row>
    <row r="1090" spans="5:10" x14ac:dyDescent="0.25">
      <c r="E1090" s="41"/>
      <c r="F1090" s="41"/>
      <c r="G1090" s="41"/>
      <c r="H1090" s="41"/>
      <c r="I1090" s="41"/>
      <c r="J1090" s="41"/>
    </row>
    <row r="1091" spans="5:10" x14ac:dyDescent="0.25">
      <c r="E1091" s="41"/>
      <c r="F1091" s="41"/>
      <c r="G1091" s="41"/>
      <c r="H1091" s="41"/>
      <c r="I1091" s="41"/>
      <c r="J1091" s="41"/>
    </row>
    <row r="1092" spans="5:10" x14ac:dyDescent="0.25">
      <c r="E1092" s="41"/>
      <c r="F1092" s="41"/>
      <c r="G1092" s="41"/>
      <c r="H1092" s="41"/>
      <c r="I1092" s="41"/>
      <c r="J1092" s="41"/>
    </row>
    <row r="1093" spans="5:10" x14ac:dyDescent="0.25">
      <c r="E1093" s="41"/>
      <c r="F1093" s="41"/>
      <c r="G1093" s="41"/>
      <c r="H1093" s="41"/>
      <c r="I1093" s="41"/>
      <c r="J1093" s="41"/>
    </row>
    <row r="1094" spans="5:10" x14ac:dyDescent="0.25">
      <c r="E1094" s="41"/>
      <c r="F1094" s="41"/>
      <c r="G1094" s="41"/>
      <c r="H1094" s="41"/>
      <c r="I1094" s="41"/>
      <c r="J1094" s="41"/>
    </row>
    <row r="1095" spans="5:10" x14ac:dyDescent="0.25">
      <c r="E1095" s="41"/>
      <c r="F1095" s="41"/>
      <c r="G1095" s="41"/>
      <c r="H1095" s="41"/>
      <c r="I1095" s="41"/>
      <c r="J1095" s="41"/>
    </row>
    <row r="1096" spans="5:10" x14ac:dyDescent="0.25">
      <c r="E1096" s="41"/>
      <c r="F1096" s="41"/>
      <c r="G1096" s="41"/>
      <c r="H1096" s="41"/>
      <c r="I1096" s="41"/>
      <c r="J1096" s="41"/>
    </row>
    <row r="1097" spans="5:10" x14ac:dyDescent="0.25">
      <c r="E1097" s="41"/>
      <c r="F1097" s="41"/>
      <c r="G1097" s="41"/>
      <c r="H1097" s="41"/>
      <c r="I1097" s="41"/>
      <c r="J1097" s="41"/>
    </row>
    <row r="1098" spans="5:10" x14ac:dyDescent="0.25">
      <c r="E1098" s="41"/>
      <c r="F1098" s="41"/>
      <c r="G1098" s="41"/>
      <c r="H1098" s="41"/>
      <c r="I1098" s="41"/>
      <c r="J1098" s="41"/>
    </row>
    <row r="1099" spans="5:10" x14ac:dyDescent="0.25">
      <c r="E1099" s="41"/>
      <c r="F1099" s="41"/>
      <c r="G1099" s="41"/>
      <c r="H1099" s="41"/>
      <c r="I1099" s="41"/>
      <c r="J1099" s="41"/>
    </row>
    <row r="1100" spans="5:10" x14ac:dyDescent="0.25">
      <c r="E1100" s="41"/>
      <c r="F1100" s="41"/>
      <c r="G1100" s="41"/>
      <c r="H1100" s="41"/>
      <c r="I1100" s="41"/>
      <c r="J1100" s="41"/>
    </row>
    <row r="1101" spans="5:10" x14ac:dyDescent="0.25">
      <c r="E1101" s="41"/>
      <c r="F1101" s="41"/>
      <c r="G1101" s="41"/>
      <c r="H1101" s="41"/>
      <c r="I1101" s="41"/>
      <c r="J1101" s="41"/>
    </row>
    <row r="1102" spans="5:10" x14ac:dyDescent="0.25">
      <c r="E1102" s="41"/>
      <c r="F1102" s="41"/>
      <c r="G1102" s="41"/>
      <c r="H1102" s="41"/>
      <c r="I1102" s="41"/>
      <c r="J1102" s="41"/>
    </row>
    <row r="1103" spans="5:10" x14ac:dyDescent="0.25">
      <c r="E1103" s="41"/>
      <c r="F1103" s="41"/>
      <c r="G1103" s="41"/>
      <c r="H1103" s="41"/>
      <c r="I1103" s="41"/>
      <c r="J1103" s="41"/>
    </row>
    <row r="1104" spans="5:10" x14ac:dyDescent="0.25">
      <c r="E1104" s="41"/>
      <c r="F1104" s="41"/>
      <c r="G1104" s="41"/>
      <c r="H1104" s="41"/>
      <c r="I1104" s="41"/>
      <c r="J1104" s="41"/>
    </row>
    <row r="1105" spans="5:10" x14ac:dyDescent="0.25">
      <c r="E1105" s="41"/>
      <c r="F1105" s="41"/>
      <c r="G1105" s="41"/>
      <c r="H1105" s="41"/>
      <c r="I1105" s="41"/>
      <c r="J1105" s="41"/>
    </row>
    <row r="1106" spans="5:10" x14ac:dyDescent="0.25">
      <c r="E1106" s="41"/>
      <c r="F1106" s="41"/>
      <c r="G1106" s="41"/>
      <c r="H1106" s="41"/>
      <c r="I1106" s="41"/>
      <c r="J1106" s="41"/>
    </row>
    <row r="1107" spans="5:10" x14ac:dyDescent="0.25">
      <c r="E1107" s="41"/>
      <c r="F1107" s="41"/>
      <c r="G1107" s="41"/>
      <c r="H1107" s="41"/>
      <c r="I1107" s="41"/>
      <c r="J1107" s="41"/>
    </row>
    <row r="1108" spans="5:10" x14ac:dyDescent="0.25">
      <c r="E1108" s="41"/>
      <c r="F1108" s="41"/>
      <c r="G1108" s="41"/>
      <c r="H1108" s="41"/>
      <c r="I1108" s="41"/>
      <c r="J1108" s="41"/>
    </row>
    <row r="1109" spans="5:10" x14ac:dyDescent="0.25">
      <c r="E1109" s="41"/>
      <c r="F1109" s="41"/>
      <c r="G1109" s="41"/>
      <c r="H1109" s="41"/>
      <c r="I1109" s="41"/>
      <c r="J1109" s="41"/>
    </row>
    <row r="1110" spans="5:10" x14ac:dyDescent="0.25">
      <c r="E1110" s="41"/>
      <c r="F1110" s="41"/>
      <c r="G1110" s="41"/>
      <c r="H1110" s="41"/>
      <c r="I1110" s="41"/>
      <c r="J1110" s="41"/>
    </row>
    <row r="1111" spans="5:10" x14ac:dyDescent="0.25">
      <c r="E1111" s="41"/>
      <c r="F1111" s="41"/>
      <c r="G1111" s="41"/>
      <c r="H1111" s="41"/>
      <c r="I1111" s="41"/>
      <c r="J1111" s="41"/>
    </row>
    <row r="1112" spans="5:10" x14ac:dyDescent="0.25">
      <c r="E1112" s="41"/>
      <c r="F1112" s="41"/>
      <c r="G1112" s="41"/>
      <c r="H1112" s="41"/>
      <c r="I1112" s="41"/>
      <c r="J1112" s="41"/>
    </row>
    <row r="1113" spans="5:10" x14ac:dyDescent="0.25">
      <c r="E1113" s="41"/>
      <c r="F1113" s="41"/>
      <c r="G1113" s="41"/>
      <c r="H1113" s="41"/>
      <c r="I1113" s="41"/>
      <c r="J1113" s="41"/>
    </row>
    <row r="1114" spans="5:10" x14ac:dyDescent="0.25">
      <c r="E1114" s="41"/>
      <c r="F1114" s="41"/>
      <c r="G1114" s="41"/>
      <c r="H1114" s="41"/>
      <c r="I1114" s="41"/>
      <c r="J1114" s="41"/>
    </row>
    <row r="1115" spans="5:10" x14ac:dyDescent="0.25">
      <c r="E1115" s="41"/>
      <c r="F1115" s="41"/>
      <c r="G1115" s="41"/>
      <c r="H1115" s="41"/>
      <c r="I1115" s="41"/>
      <c r="J1115" s="41"/>
    </row>
    <row r="1116" spans="5:10" x14ac:dyDescent="0.25">
      <c r="E1116" s="41"/>
      <c r="F1116" s="41"/>
      <c r="G1116" s="41"/>
      <c r="H1116" s="41"/>
      <c r="I1116" s="41"/>
      <c r="J1116" s="41"/>
    </row>
    <row r="1117" spans="5:10" x14ac:dyDescent="0.25">
      <c r="E1117" s="41"/>
      <c r="F1117" s="41"/>
      <c r="G1117" s="41"/>
      <c r="H1117" s="41"/>
      <c r="I1117" s="41"/>
      <c r="J1117" s="41"/>
    </row>
    <row r="1118" spans="5:10" x14ac:dyDescent="0.25">
      <c r="E1118" s="41"/>
      <c r="F1118" s="41"/>
      <c r="G1118" s="41"/>
      <c r="H1118" s="41"/>
      <c r="I1118" s="41"/>
      <c r="J1118" s="41"/>
    </row>
    <row r="1119" spans="5:10" x14ac:dyDescent="0.25">
      <c r="E1119" s="41"/>
      <c r="F1119" s="41"/>
      <c r="G1119" s="41"/>
      <c r="H1119" s="41"/>
      <c r="I1119" s="41"/>
      <c r="J1119" s="41"/>
    </row>
    <row r="1120" spans="5:10" x14ac:dyDescent="0.25">
      <c r="E1120" s="41"/>
      <c r="F1120" s="41"/>
      <c r="G1120" s="41"/>
      <c r="H1120" s="41"/>
      <c r="I1120" s="41"/>
      <c r="J1120" s="41"/>
    </row>
    <row r="1121" spans="5:10" x14ac:dyDescent="0.25">
      <c r="E1121" s="41"/>
      <c r="F1121" s="41"/>
      <c r="G1121" s="41"/>
      <c r="H1121" s="41"/>
      <c r="I1121" s="41"/>
      <c r="J1121" s="41"/>
    </row>
    <row r="1122" spans="5:10" x14ac:dyDescent="0.25">
      <c r="E1122" s="41"/>
      <c r="F1122" s="41"/>
      <c r="G1122" s="41"/>
      <c r="H1122" s="41"/>
      <c r="I1122" s="41"/>
      <c r="J1122" s="41"/>
    </row>
    <row r="1123" spans="5:10" x14ac:dyDescent="0.25">
      <c r="E1123" s="41"/>
      <c r="F1123" s="41"/>
      <c r="G1123" s="41"/>
      <c r="H1123" s="41"/>
      <c r="I1123" s="41"/>
      <c r="J1123" s="41"/>
    </row>
    <row r="1124" spans="5:10" x14ac:dyDescent="0.25">
      <c r="E1124" s="41"/>
      <c r="F1124" s="41"/>
      <c r="G1124" s="41"/>
      <c r="H1124" s="41"/>
      <c r="I1124" s="41"/>
      <c r="J1124" s="41"/>
    </row>
    <row r="1125" spans="5:10" x14ac:dyDescent="0.25">
      <c r="E1125" s="41"/>
      <c r="F1125" s="41"/>
      <c r="G1125" s="41"/>
      <c r="H1125" s="41"/>
      <c r="I1125" s="41"/>
      <c r="J1125" s="41"/>
    </row>
    <row r="1126" spans="5:10" x14ac:dyDescent="0.25">
      <c r="E1126" s="41"/>
      <c r="F1126" s="41"/>
      <c r="G1126" s="41"/>
      <c r="H1126" s="41"/>
      <c r="I1126" s="41"/>
      <c r="J1126" s="41"/>
    </row>
    <row r="1127" spans="5:10" x14ac:dyDescent="0.25">
      <c r="E1127" s="41"/>
      <c r="F1127" s="41"/>
      <c r="G1127" s="41"/>
      <c r="H1127" s="41"/>
      <c r="I1127" s="41"/>
      <c r="J1127" s="41"/>
    </row>
    <row r="1128" spans="5:10" x14ac:dyDescent="0.25">
      <c r="E1128" s="41"/>
      <c r="F1128" s="41"/>
      <c r="G1128" s="41"/>
      <c r="H1128" s="41"/>
      <c r="I1128" s="41"/>
      <c r="J1128" s="41"/>
    </row>
    <row r="1129" spans="5:10" x14ac:dyDescent="0.25">
      <c r="E1129" s="41"/>
      <c r="F1129" s="41"/>
      <c r="G1129" s="41"/>
      <c r="H1129" s="41"/>
      <c r="I1129" s="41"/>
      <c r="J1129" s="41"/>
    </row>
    <row r="1130" spans="5:10" x14ac:dyDescent="0.25">
      <c r="E1130" s="41"/>
      <c r="F1130" s="41"/>
      <c r="G1130" s="41"/>
      <c r="H1130" s="41"/>
      <c r="I1130" s="41"/>
      <c r="J1130" s="41"/>
    </row>
    <row r="1131" spans="5:10" x14ac:dyDescent="0.25">
      <c r="E1131" s="41"/>
      <c r="F1131" s="41"/>
      <c r="G1131" s="41"/>
      <c r="H1131" s="41"/>
      <c r="I1131" s="41"/>
      <c r="J1131" s="41"/>
    </row>
    <row r="1132" spans="5:10" x14ac:dyDescent="0.25">
      <c r="E1132" s="41"/>
      <c r="F1132" s="41"/>
      <c r="G1132" s="41"/>
      <c r="H1132" s="41"/>
      <c r="I1132" s="41"/>
      <c r="J1132" s="41"/>
    </row>
    <row r="1133" spans="5:10" x14ac:dyDescent="0.25">
      <c r="E1133" s="41"/>
      <c r="F1133" s="41"/>
      <c r="G1133" s="41"/>
      <c r="H1133" s="41"/>
      <c r="I1133" s="41"/>
      <c r="J1133" s="41"/>
    </row>
    <row r="1134" spans="5:10" x14ac:dyDescent="0.25">
      <c r="E1134" s="41"/>
      <c r="F1134" s="41"/>
      <c r="G1134" s="41"/>
      <c r="H1134" s="41"/>
      <c r="I1134" s="41"/>
      <c r="J1134" s="41"/>
    </row>
    <row r="1135" spans="5:10" x14ac:dyDescent="0.25">
      <c r="E1135" s="41"/>
      <c r="F1135" s="41"/>
      <c r="G1135" s="41"/>
      <c r="H1135" s="41"/>
      <c r="I1135" s="41"/>
      <c r="J1135" s="41"/>
    </row>
    <row r="1136" spans="5:10" x14ac:dyDescent="0.25">
      <c r="E1136" s="41"/>
      <c r="F1136" s="41"/>
      <c r="G1136" s="41"/>
      <c r="H1136" s="41"/>
      <c r="I1136" s="41"/>
      <c r="J1136" s="41"/>
    </row>
    <row r="1137" spans="5:10" x14ac:dyDescent="0.25">
      <c r="E1137" s="41"/>
      <c r="F1137" s="41"/>
      <c r="G1137" s="41"/>
      <c r="H1137" s="41"/>
      <c r="I1137" s="41"/>
      <c r="J1137" s="41"/>
    </row>
    <row r="1138" spans="5:10" x14ac:dyDescent="0.25">
      <c r="E1138" s="41"/>
      <c r="F1138" s="41"/>
      <c r="G1138" s="41"/>
      <c r="H1138" s="41"/>
      <c r="I1138" s="41"/>
      <c r="J1138" s="41"/>
    </row>
    <row r="1139" spans="5:10" x14ac:dyDescent="0.25">
      <c r="E1139" s="41"/>
      <c r="F1139" s="41"/>
      <c r="G1139" s="41"/>
      <c r="H1139" s="41"/>
      <c r="I1139" s="41"/>
      <c r="J1139" s="41"/>
    </row>
    <row r="1140" spans="5:10" x14ac:dyDescent="0.25">
      <c r="E1140" s="41"/>
      <c r="F1140" s="41"/>
      <c r="G1140" s="41"/>
      <c r="H1140" s="41"/>
      <c r="I1140" s="41"/>
      <c r="J1140" s="41"/>
    </row>
    <row r="1141" spans="5:10" x14ac:dyDescent="0.25">
      <c r="E1141" s="41"/>
      <c r="F1141" s="41"/>
      <c r="G1141" s="41"/>
      <c r="H1141" s="41"/>
      <c r="I1141" s="41"/>
      <c r="J1141" s="41"/>
    </row>
    <row r="1142" spans="5:10" x14ac:dyDescent="0.25">
      <c r="E1142" s="41"/>
      <c r="F1142" s="41"/>
      <c r="G1142" s="41"/>
      <c r="H1142" s="41"/>
      <c r="I1142" s="41"/>
      <c r="J1142" s="41"/>
    </row>
    <row r="1143" spans="5:10" x14ac:dyDescent="0.25">
      <c r="E1143" s="41"/>
      <c r="F1143" s="41"/>
      <c r="G1143" s="41"/>
      <c r="H1143" s="41"/>
      <c r="I1143" s="41"/>
      <c r="J1143" s="41"/>
    </row>
    <row r="1144" spans="5:10" x14ac:dyDescent="0.25">
      <c r="E1144" s="41"/>
      <c r="F1144" s="41"/>
      <c r="G1144" s="41"/>
      <c r="H1144" s="41"/>
      <c r="I1144" s="41"/>
      <c r="J1144" s="41"/>
    </row>
    <row r="1145" spans="5:10" x14ac:dyDescent="0.25">
      <c r="E1145" s="41"/>
      <c r="F1145" s="41"/>
      <c r="G1145" s="41"/>
      <c r="H1145" s="41"/>
      <c r="I1145" s="41"/>
      <c r="J1145" s="41"/>
    </row>
    <row r="1146" spans="5:10" x14ac:dyDescent="0.25">
      <c r="E1146" s="41"/>
      <c r="F1146" s="41"/>
      <c r="G1146" s="41"/>
      <c r="H1146" s="41"/>
      <c r="I1146" s="41"/>
      <c r="J1146" s="41"/>
    </row>
    <row r="1147" spans="5:10" x14ac:dyDescent="0.25">
      <c r="E1147" s="41"/>
      <c r="F1147" s="41"/>
      <c r="G1147" s="41"/>
      <c r="H1147" s="41"/>
      <c r="I1147" s="41"/>
      <c r="J1147" s="41"/>
    </row>
    <row r="1148" spans="5:10" x14ac:dyDescent="0.25">
      <c r="E1148" s="41"/>
      <c r="F1148" s="41"/>
      <c r="G1148" s="41"/>
      <c r="H1148" s="41"/>
      <c r="I1148" s="41"/>
      <c r="J1148" s="41"/>
    </row>
    <row r="1149" spans="5:10" x14ac:dyDescent="0.25">
      <c r="E1149" s="41"/>
      <c r="F1149" s="41"/>
      <c r="G1149" s="41"/>
      <c r="H1149" s="41"/>
      <c r="I1149" s="41"/>
      <c r="J1149" s="41"/>
    </row>
    <row r="1150" spans="5:10" x14ac:dyDescent="0.25">
      <c r="E1150" s="41"/>
      <c r="F1150" s="41"/>
      <c r="G1150" s="41"/>
      <c r="H1150" s="41"/>
      <c r="I1150" s="41"/>
      <c r="J1150" s="41"/>
    </row>
    <row r="1151" spans="5:10" x14ac:dyDescent="0.25">
      <c r="E1151" s="41"/>
      <c r="F1151" s="41"/>
      <c r="G1151" s="41"/>
      <c r="H1151" s="41"/>
      <c r="I1151" s="41"/>
      <c r="J1151" s="41"/>
    </row>
    <row r="1152" spans="5:10" x14ac:dyDescent="0.25">
      <c r="E1152" s="41"/>
      <c r="F1152" s="41"/>
      <c r="G1152" s="41"/>
      <c r="H1152" s="41"/>
      <c r="I1152" s="41"/>
      <c r="J1152" s="41"/>
    </row>
    <row r="1153" spans="5:10" x14ac:dyDescent="0.25">
      <c r="E1153" s="41"/>
      <c r="F1153" s="41"/>
      <c r="G1153" s="41"/>
      <c r="H1153" s="41"/>
      <c r="I1153" s="41"/>
      <c r="J1153" s="41"/>
    </row>
    <row r="1154" spans="5:10" x14ac:dyDescent="0.25">
      <c r="E1154" s="41"/>
      <c r="F1154" s="41"/>
      <c r="G1154" s="41"/>
      <c r="H1154" s="41"/>
      <c r="I1154" s="41"/>
      <c r="J1154" s="41"/>
    </row>
    <row r="1155" spans="5:10" x14ac:dyDescent="0.25">
      <c r="E1155" s="41"/>
      <c r="F1155" s="41"/>
      <c r="G1155" s="41"/>
      <c r="H1155" s="41"/>
      <c r="I1155" s="41"/>
      <c r="J1155" s="41"/>
    </row>
    <row r="1156" spans="5:10" x14ac:dyDescent="0.25">
      <c r="E1156" s="41"/>
      <c r="F1156" s="41"/>
      <c r="G1156" s="41"/>
      <c r="H1156" s="41"/>
      <c r="I1156" s="41"/>
      <c r="J1156" s="41"/>
    </row>
    <row r="1157" spans="5:10" x14ac:dyDescent="0.25">
      <c r="E1157" s="41"/>
      <c r="F1157" s="41"/>
      <c r="G1157" s="41"/>
      <c r="H1157" s="41"/>
      <c r="I1157" s="41"/>
      <c r="J1157" s="41"/>
    </row>
    <row r="1158" spans="5:10" x14ac:dyDescent="0.25">
      <c r="E1158" s="41"/>
      <c r="F1158" s="41"/>
      <c r="G1158" s="41"/>
      <c r="H1158" s="41"/>
      <c r="I1158" s="41"/>
      <c r="J1158" s="41"/>
    </row>
    <row r="1159" spans="5:10" x14ac:dyDescent="0.25">
      <c r="E1159" s="41"/>
      <c r="F1159" s="41"/>
      <c r="G1159" s="41"/>
      <c r="H1159" s="41"/>
      <c r="I1159" s="41"/>
      <c r="J1159" s="41"/>
    </row>
    <row r="1160" spans="5:10" x14ac:dyDescent="0.25">
      <c r="E1160" s="41"/>
      <c r="F1160" s="41"/>
      <c r="G1160" s="41"/>
      <c r="H1160" s="41"/>
      <c r="I1160" s="41"/>
      <c r="J1160" s="41"/>
    </row>
    <row r="1161" spans="5:10" x14ac:dyDescent="0.25">
      <c r="E1161" s="41"/>
      <c r="F1161" s="41"/>
      <c r="G1161" s="41"/>
      <c r="H1161" s="41"/>
      <c r="I1161" s="41"/>
      <c r="J1161" s="41"/>
    </row>
    <row r="1162" spans="5:10" x14ac:dyDescent="0.25">
      <c r="E1162" s="41"/>
      <c r="F1162" s="41"/>
      <c r="G1162" s="41"/>
      <c r="H1162" s="41"/>
      <c r="I1162" s="41"/>
      <c r="J1162" s="41"/>
    </row>
    <row r="1163" spans="5:10" x14ac:dyDescent="0.25">
      <c r="E1163" s="41"/>
      <c r="F1163" s="41"/>
      <c r="G1163" s="41"/>
      <c r="H1163" s="41"/>
      <c r="I1163" s="41"/>
      <c r="J1163" s="41"/>
    </row>
    <row r="1164" spans="5:10" x14ac:dyDescent="0.25">
      <c r="E1164" s="41"/>
      <c r="F1164" s="41"/>
      <c r="G1164" s="41"/>
      <c r="H1164" s="41"/>
      <c r="I1164" s="41"/>
      <c r="J1164" s="41"/>
    </row>
    <row r="1165" spans="5:10" x14ac:dyDescent="0.25">
      <c r="E1165" s="41"/>
      <c r="F1165" s="41"/>
      <c r="G1165" s="41"/>
      <c r="H1165" s="41"/>
      <c r="I1165" s="41"/>
      <c r="J1165" s="41"/>
    </row>
    <row r="1166" spans="5:10" x14ac:dyDescent="0.25">
      <c r="E1166" s="41"/>
      <c r="F1166" s="41"/>
      <c r="G1166" s="41"/>
      <c r="H1166" s="41"/>
      <c r="I1166" s="41"/>
      <c r="J1166" s="41"/>
    </row>
    <row r="1167" spans="5:10" x14ac:dyDescent="0.25">
      <c r="E1167" s="41"/>
      <c r="F1167" s="41"/>
      <c r="G1167" s="41"/>
      <c r="H1167" s="41"/>
      <c r="I1167" s="41"/>
      <c r="J1167" s="41"/>
    </row>
    <row r="1168" spans="5:10" x14ac:dyDescent="0.25">
      <c r="E1168" s="41"/>
      <c r="F1168" s="41"/>
      <c r="G1168" s="41"/>
      <c r="H1168" s="41"/>
      <c r="I1168" s="41"/>
      <c r="J1168" s="41"/>
    </row>
    <row r="1169" spans="5:10" x14ac:dyDescent="0.25">
      <c r="E1169" s="41"/>
      <c r="F1169" s="41"/>
      <c r="G1169" s="41"/>
      <c r="H1169" s="41"/>
      <c r="I1169" s="41"/>
      <c r="J1169" s="41"/>
    </row>
    <row r="1170" spans="5:10" x14ac:dyDescent="0.25">
      <c r="E1170" s="41"/>
      <c r="F1170" s="41"/>
      <c r="G1170" s="41"/>
      <c r="H1170" s="41"/>
      <c r="I1170" s="41"/>
      <c r="J1170" s="41"/>
    </row>
    <row r="1171" spans="5:10" x14ac:dyDescent="0.25">
      <c r="E1171" s="41"/>
      <c r="F1171" s="41"/>
      <c r="G1171" s="41"/>
      <c r="H1171" s="41"/>
      <c r="I1171" s="41"/>
      <c r="J1171" s="41"/>
    </row>
    <row r="1172" spans="5:10" x14ac:dyDescent="0.25">
      <c r="E1172" s="41"/>
      <c r="F1172" s="41"/>
      <c r="G1172" s="41"/>
      <c r="H1172" s="41"/>
      <c r="I1172" s="41"/>
      <c r="J1172" s="41"/>
    </row>
    <row r="1173" spans="5:10" x14ac:dyDescent="0.25">
      <c r="E1173" s="41"/>
      <c r="F1173" s="41"/>
      <c r="G1173" s="41"/>
      <c r="H1173" s="41"/>
      <c r="I1173" s="41"/>
      <c r="J1173" s="41"/>
    </row>
    <row r="1174" spans="5:10" x14ac:dyDescent="0.25">
      <c r="E1174" s="41"/>
      <c r="F1174" s="41"/>
      <c r="G1174" s="41"/>
      <c r="H1174" s="41"/>
      <c r="I1174" s="41"/>
      <c r="J1174" s="41"/>
    </row>
    <row r="1175" spans="5:10" x14ac:dyDescent="0.25">
      <c r="E1175" s="41"/>
      <c r="F1175" s="41"/>
      <c r="G1175" s="41"/>
      <c r="H1175" s="41"/>
      <c r="I1175" s="41"/>
      <c r="J1175" s="41"/>
    </row>
    <row r="1176" spans="5:10" x14ac:dyDescent="0.25">
      <c r="E1176" s="41"/>
      <c r="F1176" s="41"/>
      <c r="G1176" s="41"/>
      <c r="H1176" s="41"/>
      <c r="I1176" s="41"/>
      <c r="J1176" s="41"/>
    </row>
    <row r="1177" spans="5:10" x14ac:dyDescent="0.25">
      <c r="E1177" s="41"/>
      <c r="F1177" s="41"/>
      <c r="G1177" s="41"/>
      <c r="H1177" s="41"/>
      <c r="I1177" s="41"/>
      <c r="J1177" s="41"/>
    </row>
    <row r="1178" spans="5:10" x14ac:dyDescent="0.25">
      <c r="E1178" s="41"/>
      <c r="F1178" s="41"/>
      <c r="G1178" s="41"/>
      <c r="H1178" s="41"/>
      <c r="I1178" s="41"/>
      <c r="J1178" s="41"/>
    </row>
    <row r="1179" spans="5:10" x14ac:dyDescent="0.25">
      <c r="E1179" s="41"/>
      <c r="F1179" s="41"/>
      <c r="G1179" s="41"/>
      <c r="H1179" s="41"/>
      <c r="I1179" s="41"/>
      <c r="J1179" s="41"/>
    </row>
    <row r="1180" spans="5:10" x14ac:dyDescent="0.25">
      <c r="E1180" s="41"/>
      <c r="F1180" s="41"/>
      <c r="G1180" s="41"/>
      <c r="H1180" s="41"/>
      <c r="I1180" s="41"/>
      <c r="J1180" s="41"/>
    </row>
    <row r="1181" spans="5:10" x14ac:dyDescent="0.25">
      <c r="E1181" s="41"/>
      <c r="F1181" s="41"/>
      <c r="G1181" s="41"/>
      <c r="H1181" s="41"/>
      <c r="I1181" s="41"/>
      <c r="J1181" s="41"/>
    </row>
    <row r="1182" spans="5:10" x14ac:dyDescent="0.25">
      <c r="E1182" s="41"/>
      <c r="F1182" s="41"/>
      <c r="G1182" s="41"/>
      <c r="H1182" s="41"/>
      <c r="I1182" s="41"/>
      <c r="J1182" s="41"/>
    </row>
    <row r="1183" spans="5:10" x14ac:dyDescent="0.25">
      <c r="E1183" s="41"/>
      <c r="F1183" s="41"/>
      <c r="G1183" s="41"/>
      <c r="H1183" s="41"/>
      <c r="I1183" s="41"/>
      <c r="J1183" s="41"/>
    </row>
    <row r="1184" spans="5:10" x14ac:dyDescent="0.25">
      <c r="E1184" s="41"/>
      <c r="F1184" s="41"/>
      <c r="G1184" s="41"/>
      <c r="H1184" s="41"/>
      <c r="I1184" s="41"/>
      <c r="J1184" s="41"/>
    </row>
    <row r="1185" spans="5:10" x14ac:dyDescent="0.25">
      <c r="E1185" s="41"/>
      <c r="F1185" s="41"/>
      <c r="G1185" s="41"/>
      <c r="H1185" s="41"/>
      <c r="I1185" s="41"/>
      <c r="J1185" s="41"/>
    </row>
    <row r="1186" spans="5:10" x14ac:dyDescent="0.25">
      <c r="E1186" s="41"/>
      <c r="F1186" s="41"/>
      <c r="G1186" s="41"/>
      <c r="H1186" s="41"/>
      <c r="I1186" s="41"/>
      <c r="J1186" s="41"/>
    </row>
    <row r="1187" spans="5:10" x14ac:dyDescent="0.25">
      <c r="E1187" s="41"/>
      <c r="F1187" s="41"/>
      <c r="G1187" s="41"/>
      <c r="H1187" s="41"/>
      <c r="I1187" s="41"/>
      <c r="J1187" s="41"/>
    </row>
    <row r="1188" spans="5:10" x14ac:dyDescent="0.25">
      <c r="E1188" s="41"/>
      <c r="F1188" s="41"/>
      <c r="G1188" s="41"/>
      <c r="H1188" s="41"/>
      <c r="I1188" s="41"/>
      <c r="J1188" s="41"/>
    </row>
    <row r="1189" spans="5:10" x14ac:dyDescent="0.25">
      <c r="E1189" s="41"/>
      <c r="F1189" s="41"/>
      <c r="G1189" s="41"/>
      <c r="H1189" s="41"/>
      <c r="I1189" s="41"/>
      <c r="J1189" s="41"/>
    </row>
    <row r="1190" spans="5:10" x14ac:dyDescent="0.25">
      <c r="E1190" s="41"/>
      <c r="F1190" s="41"/>
      <c r="G1190" s="41"/>
      <c r="H1190" s="41"/>
      <c r="I1190" s="41"/>
      <c r="J1190" s="41"/>
    </row>
    <row r="1191" spans="5:10" x14ac:dyDescent="0.25">
      <c r="E1191" s="41"/>
      <c r="F1191" s="41"/>
      <c r="G1191" s="41"/>
      <c r="H1191" s="41"/>
      <c r="I1191" s="41"/>
      <c r="J1191" s="41"/>
    </row>
    <row r="1192" spans="5:10" x14ac:dyDescent="0.25">
      <c r="E1192" s="41"/>
      <c r="F1192" s="41"/>
      <c r="G1192" s="41"/>
      <c r="H1192" s="41"/>
      <c r="I1192" s="41"/>
      <c r="J1192" s="41"/>
    </row>
    <row r="1193" spans="5:10" x14ac:dyDescent="0.25">
      <c r="E1193" s="41"/>
      <c r="F1193" s="41"/>
      <c r="G1193" s="41"/>
      <c r="H1193" s="41"/>
      <c r="I1193" s="41"/>
      <c r="J1193" s="41"/>
    </row>
    <row r="1194" spans="5:10" x14ac:dyDescent="0.25">
      <c r="E1194" s="41"/>
      <c r="F1194" s="41"/>
      <c r="G1194" s="41"/>
      <c r="H1194" s="41"/>
      <c r="I1194" s="41"/>
      <c r="J1194" s="41"/>
    </row>
    <row r="1195" spans="5:10" x14ac:dyDescent="0.25">
      <c r="E1195" s="41"/>
      <c r="F1195" s="41"/>
      <c r="G1195" s="41"/>
      <c r="H1195" s="41"/>
      <c r="I1195" s="41"/>
      <c r="J1195" s="41"/>
    </row>
    <row r="1196" spans="5:10" x14ac:dyDescent="0.25">
      <c r="E1196" s="41"/>
      <c r="F1196" s="41"/>
      <c r="G1196" s="41"/>
      <c r="H1196" s="41"/>
      <c r="I1196" s="41"/>
      <c r="J1196" s="41"/>
    </row>
    <row r="1197" spans="5:10" x14ac:dyDescent="0.25">
      <c r="E1197" s="41"/>
      <c r="F1197" s="41"/>
      <c r="G1197" s="41"/>
      <c r="H1197" s="41"/>
      <c r="I1197" s="41"/>
      <c r="J1197" s="41"/>
    </row>
    <row r="1198" spans="5:10" x14ac:dyDescent="0.25">
      <c r="E1198" s="41"/>
      <c r="F1198" s="41"/>
      <c r="G1198" s="41"/>
      <c r="H1198" s="41"/>
      <c r="I1198" s="41"/>
      <c r="J1198" s="41"/>
    </row>
    <row r="1199" spans="5:10" x14ac:dyDescent="0.25">
      <c r="E1199" s="41"/>
      <c r="F1199" s="41"/>
      <c r="G1199" s="41"/>
      <c r="H1199" s="41"/>
      <c r="I1199" s="41"/>
      <c r="J1199" s="41"/>
    </row>
    <row r="1200" spans="5:10" x14ac:dyDescent="0.25">
      <c r="E1200" s="41"/>
      <c r="F1200" s="41"/>
      <c r="G1200" s="41"/>
      <c r="H1200" s="41"/>
      <c r="I1200" s="41"/>
      <c r="J1200" s="41"/>
    </row>
    <row r="1201" spans="5:10" x14ac:dyDescent="0.25">
      <c r="E1201" s="41"/>
      <c r="F1201" s="41"/>
      <c r="G1201" s="41"/>
      <c r="H1201" s="41"/>
      <c r="I1201" s="41"/>
      <c r="J1201" s="41"/>
    </row>
    <row r="1202" spans="5:10" x14ac:dyDescent="0.25">
      <c r="E1202" s="41"/>
      <c r="F1202" s="41"/>
      <c r="G1202" s="41"/>
      <c r="H1202" s="41"/>
      <c r="I1202" s="41"/>
      <c r="J1202" s="41"/>
    </row>
    <row r="1203" spans="5:10" x14ac:dyDescent="0.25">
      <c r="E1203" s="41"/>
      <c r="F1203" s="41"/>
      <c r="G1203" s="41"/>
      <c r="H1203" s="41"/>
      <c r="I1203" s="41"/>
      <c r="J1203" s="41"/>
    </row>
    <row r="1204" spans="5:10" x14ac:dyDescent="0.25">
      <c r="E1204" s="41"/>
      <c r="F1204" s="41"/>
      <c r="G1204" s="41"/>
      <c r="H1204" s="41"/>
      <c r="I1204" s="41"/>
      <c r="J1204" s="41"/>
    </row>
    <row r="1205" spans="5:10" x14ac:dyDescent="0.25">
      <c r="E1205" s="41"/>
      <c r="F1205" s="41"/>
      <c r="G1205" s="41"/>
      <c r="H1205" s="41"/>
      <c r="I1205" s="41"/>
      <c r="J1205" s="41"/>
    </row>
    <row r="1206" spans="5:10" x14ac:dyDescent="0.25">
      <c r="E1206" s="41"/>
      <c r="F1206" s="41"/>
      <c r="G1206" s="41"/>
      <c r="H1206" s="41"/>
      <c r="I1206" s="41"/>
      <c r="J1206" s="41"/>
    </row>
    <row r="1207" spans="5:10" x14ac:dyDescent="0.25">
      <c r="E1207" s="41"/>
      <c r="F1207" s="41"/>
      <c r="G1207" s="41"/>
      <c r="H1207" s="41"/>
      <c r="I1207" s="41"/>
      <c r="J1207" s="41"/>
    </row>
    <row r="1208" spans="5:10" x14ac:dyDescent="0.25">
      <c r="E1208" s="41"/>
      <c r="F1208" s="41"/>
      <c r="G1208" s="41"/>
      <c r="H1208" s="41"/>
      <c r="I1208" s="41"/>
      <c r="J1208" s="41"/>
    </row>
    <row r="1209" spans="5:10" x14ac:dyDescent="0.25">
      <c r="E1209" s="41"/>
      <c r="F1209" s="41"/>
      <c r="G1209" s="41"/>
      <c r="H1209" s="41"/>
      <c r="I1209" s="41"/>
      <c r="J1209" s="41"/>
    </row>
    <row r="1210" spans="5:10" x14ac:dyDescent="0.25">
      <c r="E1210" s="41"/>
      <c r="F1210" s="41"/>
      <c r="G1210" s="41"/>
      <c r="H1210" s="41"/>
      <c r="I1210" s="41"/>
      <c r="J1210" s="41"/>
    </row>
    <row r="1211" spans="5:10" x14ac:dyDescent="0.25">
      <c r="E1211" s="41"/>
      <c r="F1211" s="41"/>
      <c r="G1211" s="41"/>
      <c r="H1211" s="41"/>
      <c r="I1211" s="41"/>
      <c r="J1211" s="41"/>
    </row>
    <row r="1212" spans="5:10" x14ac:dyDescent="0.25">
      <c r="E1212" s="41"/>
      <c r="F1212" s="41"/>
      <c r="G1212" s="41"/>
      <c r="H1212" s="41"/>
      <c r="I1212" s="41"/>
      <c r="J1212" s="41"/>
    </row>
    <row r="1213" spans="5:10" x14ac:dyDescent="0.25">
      <c r="E1213" s="41"/>
      <c r="F1213" s="41"/>
      <c r="G1213" s="41"/>
      <c r="H1213" s="41"/>
      <c r="I1213" s="41"/>
      <c r="J1213" s="41"/>
    </row>
    <row r="1214" spans="5:10" x14ac:dyDescent="0.25">
      <c r="E1214" s="41"/>
      <c r="F1214" s="41"/>
      <c r="G1214" s="41"/>
      <c r="H1214" s="41"/>
      <c r="I1214" s="41"/>
      <c r="J1214" s="41"/>
    </row>
    <row r="1215" spans="5:10" x14ac:dyDescent="0.25">
      <c r="E1215" s="41"/>
      <c r="F1215" s="41"/>
      <c r="G1215" s="41"/>
      <c r="H1215" s="41"/>
      <c r="I1215" s="41"/>
      <c r="J1215" s="41"/>
    </row>
    <row r="1216" spans="5:10" x14ac:dyDescent="0.25">
      <c r="E1216" s="41"/>
      <c r="F1216" s="41"/>
      <c r="G1216" s="41"/>
      <c r="H1216" s="41"/>
      <c r="I1216" s="41"/>
      <c r="J1216" s="41"/>
    </row>
    <row r="1217" spans="5:10" x14ac:dyDescent="0.25">
      <c r="E1217" s="41"/>
      <c r="F1217" s="41"/>
      <c r="G1217" s="41"/>
      <c r="H1217" s="41"/>
      <c r="I1217" s="41"/>
      <c r="J1217" s="41"/>
    </row>
    <row r="1218" spans="5:10" x14ac:dyDescent="0.25">
      <c r="E1218" s="41"/>
      <c r="F1218" s="41"/>
      <c r="G1218" s="41"/>
      <c r="H1218" s="41"/>
      <c r="I1218" s="41"/>
      <c r="J1218" s="41"/>
    </row>
    <row r="1219" spans="5:10" x14ac:dyDescent="0.25">
      <c r="E1219" s="41"/>
      <c r="F1219" s="41"/>
      <c r="G1219" s="41"/>
      <c r="H1219" s="41"/>
      <c r="I1219" s="41"/>
      <c r="J1219" s="41"/>
    </row>
    <row r="1220" spans="5:10" x14ac:dyDescent="0.25">
      <c r="E1220" s="41"/>
      <c r="F1220" s="41"/>
      <c r="G1220" s="41"/>
      <c r="H1220" s="41"/>
      <c r="I1220" s="41"/>
      <c r="J1220" s="41"/>
    </row>
    <row r="1221" spans="5:10" x14ac:dyDescent="0.25">
      <c r="E1221" s="41"/>
      <c r="F1221" s="41"/>
      <c r="G1221" s="41"/>
      <c r="H1221" s="41"/>
      <c r="I1221" s="41"/>
      <c r="J1221" s="41"/>
    </row>
    <row r="1222" spans="5:10" x14ac:dyDescent="0.25">
      <c r="E1222" s="41"/>
      <c r="F1222" s="41"/>
      <c r="G1222" s="41"/>
      <c r="H1222" s="41"/>
      <c r="I1222" s="41"/>
      <c r="J1222" s="41"/>
    </row>
    <row r="1223" spans="5:10" x14ac:dyDescent="0.25">
      <c r="E1223" s="41"/>
      <c r="F1223" s="41"/>
      <c r="G1223" s="41"/>
      <c r="H1223" s="41"/>
      <c r="I1223" s="41"/>
      <c r="J1223" s="41"/>
    </row>
    <row r="1224" spans="5:10" x14ac:dyDescent="0.25">
      <c r="E1224" s="41"/>
      <c r="F1224" s="41"/>
      <c r="G1224" s="41"/>
      <c r="H1224" s="41"/>
      <c r="I1224" s="41"/>
      <c r="J1224" s="41"/>
    </row>
    <row r="1225" spans="5:10" x14ac:dyDescent="0.25">
      <c r="E1225" s="41"/>
      <c r="F1225" s="41"/>
      <c r="G1225" s="41"/>
      <c r="H1225" s="41"/>
      <c r="I1225" s="41"/>
      <c r="J1225" s="41"/>
    </row>
    <row r="1226" spans="5:10" x14ac:dyDescent="0.25">
      <c r="E1226" s="41"/>
      <c r="F1226" s="41"/>
      <c r="G1226" s="41"/>
      <c r="H1226" s="41"/>
      <c r="I1226" s="41"/>
      <c r="J1226" s="41"/>
    </row>
    <row r="1227" spans="5:10" x14ac:dyDescent="0.25">
      <c r="E1227" s="41"/>
      <c r="F1227" s="41"/>
      <c r="G1227" s="41"/>
      <c r="H1227" s="41"/>
      <c r="I1227" s="41"/>
      <c r="J1227" s="41"/>
    </row>
    <row r="1228" spans="5:10" x14ac:dyDescent="0.25">
      <c r="E1228" s="41"/>
      <c r="F1228" s="41"/>
      <c r="G1228" s="41"/>
      <c r="H1228" s="41"/>
      <c r="I1228" s="41"/>
      <c r="J1228" s="41"/>
    </row>
    <row r="1229" spans="5:10" x14ac:dyDescent="0.25">
      <c r="E1229" s="41"/>
      <c r="F1229" s="41"/>
      <c r="G1229" s="41"/>
      <c r="H1229" s="41"/>
      <c r="I1229" s="41"/>
      <c r="J1229" s="41"/>
    </row>
    <row r="1230" spans="5:10" x14ac:dyDescent="0.25">
      <c r="E1230" s="41"/>
      <c r="F1230" s="41"/>
      <c r="G1230" s="41"/>
      <c r="H1230" s="41"/>
      <c r="I1230" s="41"/>
      <c r="J1230" s="41"/>
    </row>
    <row r="1231" spans="5:10" x14ac:dyDescent="0.25">
      <c r="E1231" s="41"/>
      <c r="F1231" s="41"/>
      <c r="G1231" s="41"/>
      <c r="H1231" s="41"/>
      <c r="I1231" s="41"/>
      <c r="J1231" s="41"/>
    </row>
    <row r="1232" spans="5:10" x14ac:dyDescent="0.25">
      <c r="E1232" s="41"/>
      <c r="F1232" s="41"/>
      <c r="G1232" s="41"/>
      <c r="H1232" s="41"/>
      <c r="I1232" s="41"/>
      <c r="J1232" s="41"/>
    </row>
    <row r="1233" spans="5:10" x14ac:dyDescent="0.25">
      <c r="E1233" s="41"/>
      <c r="F1233" s="41"/>
      <c r="G1233" s="41"/>
      <c r="H1233" s="41"/>
      <c r="I1233" s="41"/>
      <c r="J1233" s="41"/>
    </row>
    <row r="1234" spans="5:10" x14ac:dyDescent="0.25">
      <c r="E1234" s="41"/>
      <c r="F1234" s="41"/>
      <c r="G1234" s="41"/>
      <c r="H1234" s="41"/>
      <c r="I1234" s="41"/>
      <c r="J1234" s="41"/>
    </row>
    <row r="1235" spans="5:10" x14ac:dyDescent="0.25">
      <c r="E1235" s="41"/>
      <c r="F1235" s="41"/>
      <c r="G1235" s="41"/>
      <c r="H1235" s="41"/>
      <c r="I1235" s="41"/>
      <c r="J1235" s="41"/>
    </row>
    <row r="1236" spans="5:10" x14ac:dyDescent="0.25">
      <c r="E1236" s="41"/>
      <c r="F1236" s="41"/>
      <c r="G1236" s="41"/>
      <c r="H1236" s="41"/>
      <c r="I1236" s="41"/>
      <c r="J1236" s="41"/>
    </row>
    <row r="1237" spans="5:10" x14ac:dyDescent="0.25">
      <c r="E1237" s="41"/>
      <c r="F1237" s="41"/>
      <c r="G1237" s="41"/>
      <c r="H1237" s="41"/>
      <c r="I1237" s="41"/>
      <c r="J1237" s="41"/>
    </row>
    <row r="1238" spans="5:10" x14ac:dyDescent="0.25">
      <c r="E1238" s="41"/>
      <c r="F1238" s="41"/>
      <c r="G1238" s="41"/>
      <c r="H1238" s="41"/>
      <c r="I1238" s="41"/>
      <c r="J1238" s="41"/>
    </row>
    <row r="1239" spans="5:10" x14ac:dyDescent="0.25">
      <c r="E1239" s="41"/>
      <c r="F1239" s="41"/>
      <c r="G1239" s="41"/>
      <c r="H1239" s="41"/>
      <c r="I1239" s="41"/>
      <c r="J1239" s="41"/>
    </row>
    <row r="1240" spans="5:10" x14ac:dyDescent="0.25">
      <c r="E1240" s="41"/>
      <c r="F1240" s="41"/>
      <c r="G1240" s="41"/>
      <c r="H1240" s="41"/>
      <c r="I1240" s="41"/>
      <c r="J1240" s="41"/>
    </row>
    <row r="1241" spans="5:10" x14ac:dyDescent="0.25">
      <c r="E1241" s="41"/>
      <c r="F1241" s="41"/>
      <c r="G1241" s="41"/>
      <c r="H1241" s="41"/>
      <c r="I1241" s="41"/>
      <c r="J1241" s="41"/>
    </row>
    <row r="1242" spans="5:10" x14ac:dyDescent="0.25">
      <c r="E1242" s="41"/>
      <c r="F1242" s="41"/>
      <c r="G1242" s="41"/>
      <c r="H1242" s="41"/>
      <c r="I1242" s="41"/>
      <c r="J1242" s="41"/>
    </row>
    <row r="1243" spans="5:10" x14ac:dyDescent="0.25">
      <c r="E1243" s="41"/>
      <c r="F1243" s="41"/>
      <c r="G1243" s="41"/>
      <c r="H1243" s="41"/>
      <c r="I1243" s="41"/>
      <c r="J1243" s="41"/>
    </row>
    <row r="1244" spans="5:10" x14ac:dyDescent="0.25">
      <c r="E1244" s="41"/>
      <c r="F1244" s="41"/>
      <c r="G1244" s="41"/>
      <c r="H1244" s="41"/>
      <c r="I1244" s="41"/>
      <c r="J1244" s="41"/>
    </row>
    <row r="1245" spans="5:10" x14ac:dyDescent="0.25">
      <c r="E1245" s="41"/>
      <c r="F1245" s="41"/>
      <c r="G1245" s="41"/>
      <c r="H1245" s="41"/>
      <c r="I1245" s="41"/>
      <c r="J1245" s="41"/>
    </row>
    <row r="1246" spans="5:10" x14ac:dyDescent="0.25">
      <c r="E1246" s="41"/>
      <c r="F1246" s="41"/>
      <c r="G1246" s="41"/>
      <c r="H1246" s="41"/>
      <c r="I1246" s="41"/>
      <c r="J1246" s="41"/>
    </row>
    <row r="1247" spans="5:10" x14ac:dyDescent="0.25">
      <c r="E1247" s="41"/>
      <c r="F1247" s="41"/>
      <c r="G1247" s="41"/>
      <c r="H1247" s="41"/>
      <c r="I1247" s="41"/>
      <c r="J1247" s="41"/>
    </row>
    <row r="1248" spans="5:10" x14ac:dyDescent="0.25">
      <c r="E1248" s="41"/>
      <c r="F1248" s="41"/>
      <c r="G1248" s="41"/>
      <c r="H1248" s="41"/>
      <c r="I1248" s="41"/>
      <c r="J1248" s="41"/>
    </row>
    <row r="1249" spans="5:10" x14ac:dyDescent="0.25">
      <c r="E1249" s="41"/>
      <c r="F1249" s="41"/>
      <c r="G1249" s="41"/>
      <c r="H1249" s="41"/>
      <c r="I1249" s="41"/>
      <c r="J1249" s="41"/>
    </row>
    <row r="1250" spans="5:10" x14ac:dyDescent="0.25">
      <c r="E1250" s="41"/>
      <c r="F1250" s="41"/>
      <c r="G1250" s="41"/>
      <c r="H1250" s="41"/>
      <c r="I1250" s="41"/>
      <c r="J1250" s="41"/>
    </row>
    <row r="1251" spans="5:10" x14ac:dyDescent="0.25">
      <c r="E1251" s="41"/>
      <c r="F1251" s="41"/>
      <c r="G1251" s="41"/>
      <c r="H1251" s="41"/>
      <c r="I1251" s="41"/>
      <c r="J1251" s="41"/>
    </row>
    <row r="1252" spans="5:10" x14ac:dyDescent="0.25">
      <c r="E1252" s="41"/>
      <c r="F1252" s="41"/>
      <c r="G1252" s="41"/>
      <c r="H1252" s="41"/>
      <c r="I1252" s="41"/>
      <c r="J1252" s="41"/>
    </row>
    <row r="1253" spans="5:10" x14ac:dyDescent="0.25">
      <c r="E1253" s="41"/>
      <c r="F1253" s="41"/>
      <c r="G1253" s="41"/>
      <c r="H1253" s="41"/>
      <c r="I1253" s="41"/>
      <c r="J1253" s="41"/>
    </row>
    <row r="1254" spans="5:10" x14ac:dyDescent="0.25">
      <c r="E1254" s="41"/>
      <c r="F1254" s="41"/>
      <c r="G1254" s="41"/>
      <c r="H1254" s="41"/>
      <c r="I1254" s="41"/>
      <c r="J1254" s="41"/>
    </row>
    <row r="1255" spans="5:10" x14ac:dyDescent="0.25">
      <c r="E1255" s="41"/>
      <c r="F1255" s="41"/>
      <c r="G1255" s="41"/>
      <c r="H1255" s="41"/>
      <c r="I1255" s="41"/>
      <c r="J1255" s="41"/>
    </row>
    <row r="1256" spans="5:10" x14ac:dyDescent="0.25">
      <c r="E1256" s="41"/>
      <c r="F1256" s="41"/>
      <c r="G1256" s="41"/>
      <c r="H1256" s="41"/>
      <c r="I1256" s="41"/>
      <c r="J1256" s="41"/>
    </row>
    <row r="1257" spans="5:10" x14ac:dyDescent="0.25">
      <c r="E1257" s="41"/>
      <c r="F1257" s="41"/>
      <c r="G1257" s="41"/>
      <c r="H1257" s="41"/>
      <c r="I1257" s="41"/>
      <c r="J1257" s="41"/>
    </row>
    <row r="1258" spans="5:10" x14ac:dyDescent="0.25">
      <c r="E1258" s="41"/>
      <c r="F1258" s="41"/>
      <c r="G1258" s="41"/>
      <c r="H1258" s="41"/>
      <c r="I1258" s="41"/>
      <c r="J1258" s="41"/>
    </row>
    <row r="1259" spans="5:10" x14ac:dyDescent="0.25">
      <c r="E1259" s="41"/>
      <c r="F1259" s="41"/>
      <c r="G1259" s="41"/>
      <c r="H1259" s="41"/>
      <c r="I1259" s="41"/>
      <c r="J1259" s="41"/>
    </row>
    <row r="1260" spans="5:10" x14ac:dyDescent="0.25">
      <c r="E1260" s="41"/>
      <c r="F1260" s="41"/>
      <c r="G1260" s="41"/>
      <c r="H1260" s="41"/>
      <c r="I1260" s="41"/>
      <c r="J1260" s="41"/>
    </row>
    <row r="1261" spans="5:10" x14ac:dyDescent="0.25">
      <c r="E1261" s="41"/>
      <c r="F1261" s="41"/>
      <c r="G1261" s="41"/>
      <c r="H1261" s="41"/>
      <c r="I1261" s="41"/>
      <c r="J1261" s="41"/>
    </row>
    <row r="1262" spans="5:10" x14ac:dyDescent="0.25">
      <c r="E1262" s="41"/>
      <c r="F1262" s="41"/>
      <c r="G1262" s="41"/>
      <c r="H1262" s="41"/>
      <c r="I1262" s="41"/>
      <c r="J1262" s="41"/>
    </row>
    <row r="1263" spans="5:10" x14ac:dyDescent="0.25">
      <c r="E1263" s="41"/>
      <c r="F1263" s="41"/>
      <c r="G1263" s="41"/>
      <c r="H1263" s="41"/>
      <c r="I1263" s="41"/>
      <c r="J1263" s="41"/>
    </row>
    <row r="1264" spans="5:10" x14ac:dyDescent="0.25">
      <c r="E1264" s="41"/>
      <c r="F1264" s="41"/>
      <c r="G1264" s="41"/>
      <c r="H1264" s="41"/>
      <c r="I1264" s="41"/>
      <c r="J1264" s="41"/>
    </row>
    <row r="1265" spans="5:10" x14ac:dyDescent="0.25">
      <c r="E1265" s="41"/>
      <c r="F1265" s="41"/>
      <c r="G1265" s="41"/>
      <c r="H1265" s="41"/>
      <c r="I1265" s="41"/>
      <c r="J1265" s="41"/>
    </row>
    <row r="1266" spans="5:10" x14ac:dyDescent="0.25">
      <c r="E1266" s="41"/>
      <c r="F1266" s="41"/>
      <c r="G1266" s="41"/>
      <c r="H1266" s="41"/>
      <c r="I1266" s="41"/>
      <c r="J1266" s="41"/>
    </row>
    <row r="1267" spans="5:10" x14ac:dyDescent="0.25">
      <c r="E1267" s="41"/>
      <c r="F1267" s="41"/>
      <c r="G1267" s="41"/>
      <c r="H1267" s="41"/>
      <c r="I1267" s="41"/>
      <c r="J1267" s="41"/>
    </row>
    <row r="1268" spans="5:10" x14ac:dyDescent="0.25">
      <c r="E1268" s="41"/>
      <c r="F1268" s="41"/>
      <c r="G1268" s="41"/>
      <c r="H1268" s="41"/>
      <c r="I1268" s="41"/>
      <c r="J1268" s="41"/>
    </row>
    <row r="1269" spans="5:10" x14ac:dyDescent="0.25">
      <c r="E1269" s="41"/>
      <c r="F1269" s="41"/>
      <c r="G1269" s="41"/>
      <c r="H1269" s="41"/>
      <c r="I1269" s="41"/>
      <c r="J1269" s="41"/>
    </row>
    <row r="1270" spans="5:10" x14ac:dyDescent="0.25">
      <c r="E1270" s="41"/>
      <c r="F1270" s="41"/>
      <c r="G1270" s="41"/>
      <c r="H1270" s="41"/>
      <c r="I1270" s="41"/>
      <c r="J1270" s="41"/>
    </row>
    <row r="1271" spans="5:10" x14ac:dyDescent="0.25">
      <c r="E1271" s="41"/>
      <c r="F1271" s="41"/>
      <c r="G1271" s="41"/>
      <c r="H1271" s="41"/>
      <c r="I1271" s="41"/>
      <c r="J1271" s="41"/>
    </row>
    <row r="1272" spans="5:10" x14ac:dyDescent="0.25">
      <c r="E1272" s="41"/>
      <c r="F1272" s="41"/>
      <c r="G1272" s="41"/>
      <c r="H1272" s="41"/>
      <c r="I1272" s="41"/>
      <c r="J1272" s="41"/>
    </row>
    <row r="1273" spans="5:10" x14ac:dyDescent="0.25">
      <c r="E1273" s="41"/>
      <c r="F1273" s="41"/>
      <c r="G1273" s="41"/>
      <c r="H1273" s="41"/>
      <c r="I1273" s="41"/>
      <c r="J1273" s="41"/>
    </row>
    <row r="1274" spans="5:10" x14ac:dyDescent="0.25">
      <c r="E1274" s="41"/>
      <c r="F1274" s="41"/>
      <c r="G1274" s="41"/>
      <c r="H1274" s="41"/>
      <c r="I1274" s="41"/>
      <c r="J1274" s="41"/>
    </row>
    <row r="1275" spans="5:10" x14ac:dyDescent="0.25">
      <c r="E1275" s="41"/>
      <c r="F1275" s="41"/>
      <c r="G1275" s="41"/>
      <c r="H1275" s="41"/>
      <c r="I1275" s="41"/>
      <c r="J1275" s="41"/>
    </row>
    <row r="1276" spans="5:10" x14ac:dyDescent="0.25">
      <c r="E1276" s="41"/>
      <c r="F1276" s="41"/>
      <c r="G1276" s="41"/>
      <c r="H1276" s="41"/>
      <c r="I1276" s="41"/>
      <c r="J1276" s="41"/>
    </row>
    <row r="1277" spans="5:10" x14ac:dyDescent="0.25">
      <c r="E1277" s="41"/>
      <c r="F1277" s="41"/>
      <c r="G1277" s="41"/>
      <c r="H1277" s="41"/>
      <c r="I1277" s="41"/>
      <c r="J1277" s="41"/>
    </row>
    <row r="1278" spans="5:10" x14ac:dyDescent="0.25">
      <c r="E1278" s="41"/>
      <c r="F1278" s="41"/>
      <c r="G1278" s="41"/>
      <c r="H1278" s="41"/>
      <c r="I1278" s="41"/>
      <c r="J1278" s="41"/>
    </row>
    <row r="1279" spans="5:10" x14ac:dyDescent="0.25">
      <c r="E1279" s="41"/>
      <c r="F1279" s="41"/>
      <c r="G1279" s="41"/>
      <c r="H1279" s="41"/>
      <c r="I1279" s="41"/>
      <c r="J1279" s="41"/>
    </row>
    <row r="1280" spans="5:10" x14ac:dyDescent="0.25">
      <c r="E1280" s="41"/>
      <c r="F1280" s="41"/>
      <c r="G1280" s="41"/>
      <c r="H1280" s="41"/>
      <c r="I1280" s="41"/>
      <c r="J1280" s="41"/>
    </row>
    <row r="1281" spans="5:10" x14ac:dyDescent="0.25">
      <c r="E1281" s="41"/>
      <c r="F1281" s="41"/>
      <c r="G1281" s="41"/>
      <c r="H1281" s="41"/>
      <c r="I1281" s="41"/>
      <c r="J1281" s="41"/>
    </row>
    <row r="1282" spans="5:10" x14ac:dyDescent="0.25">
      <c r="E1282" s="41"/>
      <c r="F1282" s="41"/>
      <c r="G1282" s="41"/>
      <c r="H1282" s="41"/>
      <c r="I1282" s="41"/>
      <c r="J1282" s="41"/>
    </row>
    <row r="1283" spans="5:10" x14ac:dyDescent="0.25">
      <c r="E1283" s="41"/>
      <c r="F1283" s="41"/>
      <c r="G1283" s="41"/>
      <c r="H1283" s="41"/>
      <c r="I1283" s="41"/>
      <c r="J1283" s="41"/>
    </row>
    <row r="1284" spans="5:10" x14ac:dyDescent="0.25">
      <c r="E1284" s="41"/>
      <c r="F1284" s="41"/>
      <c r="G1284" s="41"/>
      <c r="H1284" s="41"/>
      <c r="I1284" s="41"/>
      <c r="J1284" s="41"/>
    </row>
    <row r="1285" spans="5:10" x14ac:dyDescent="0.25">
      <c r="E1285" s="41"/>
      <c r="F1285" s="41"/>
      <c r="G1285" s="41"/>
      <c r="H1285" s="41"/>
      <c r="I1285" s="41"/>
      <c r="J1285" s="41"/>
    </row>
    <row r="1286" spans="5:10" x14ac:dyDescent="0.25">
      <c r="E1286" s="41"/>
      <c r="F1286" s="41"/>
      <c r="G1286" s="41"/>
      <c r="H1286" s="41"/>
      <c r="I1286" s="41"/>
      <c r="J1286" s="41"/>
    </row>
    <row r="1287" spans="5:10" x14ac:dyDescent="0.25">
      <c r="E1287" s="41"/>
      <c r="F1287" s="41"/>
      <c r="G1287" s="41"/>
      <c r="H1287" s="41"/>
      <c r="I1287" s="41"/>
      <c r="J1287" s="41"/>
    </row>
    <row r="1288" spans="5:10" x14ac:dyDescent="0.25">
      <c r="E1288" s="41"/>
      <c r="F1288" s="41"/>
      <c r="G1288" s="41"/>
      <c r="H1288" s="41"/>
      <c r="I1288" s="41"/>
      <c r="J1288" s="41"/>
    </row>
    <row r="1289" spans="5:10" x14ac:dyDescent="0.25">
      <c r="E1289" s="41"/>
      <c r="F1289" s="41"/>
      <c r="G1289" s="41"/>
      <c r="H1289" s="41"/>
      <c r="I1289" s="41"/>
      <c r="J1289" s="41"/>
    </row>
    <row r="1290" spans="5:10" x14ac:dyDescent="0.25">
      <c r="E1290" s="41"/>
      <c r="F1290" s="41"/>
      <c r="G1290" s="41"/>
      <c r="H1290" s="41"/>
      <c r="I1290" s="41"/>
      <c r="J1290" s="41"/>
    </row>
    <row r="1291" spans="5:10" x14ac:dyDescent="0.25">
      <c r="E1291" s="41"/>
      <c r="F1291" s="41"/>
      <c r="G1291" s="41"/>
      <c r="H1291" s="41"/>
      <c r="I1291" s="41"/>
      <c r="J1291" s="41"/>
    </row>
    <row r="1292" spans="5:10" x14ac:dyDescent="0.25">
      <c r="E1292" s="41"/>
      <c r="F1292" s="41"/>
      <c r="G1292" s="41"/>
      <c r="H1292" s="41"/>
      <c r="I1292" s="41"/>
      <c r="J1292" s="41"/>
    </row>
    <row r="1293" spans="5:10" x14ac:dyDescent="0.25">
      <c r="E1293" s="41"/>
      <c r="F1293" s="41"/>
      <c r="G1293" s="41"/>
      <c r="H1293" s="41"/>
      <c r="I1293" s="41"/>
      <c r="J1293" s="41"/>
    </row>
    <row r="1294" spans="5:10" x14ac:dyDescent="0.25">
      <c r="E1294" s="41"/>
      <c r="F1294" s="41"/>
      <c r="G1294" s="41"/>
      <c r="H1294" s="41"/>
      <c r="I1294" s="41"/>
      <c r="J1294" s="41"/>
    </row>
    <row r="1295" spans="5:10" x14ac:dyDescent="0.25">
      <c r="E1295" s="41"/>
      <c r="F1295" s="41"/>
      <c r="G1295" s="41"/>
      <c r="H1295" s="41"/>
      <c r="I1295" s="41"/>
      <c r="J1295" s="41"/>
    </row>
    <row r="1296" spans="5:10" x14ac:dyDescent="0.25">
      <c r="E1296" s="41"/>
      <c r="F1296" s="41"/>
      <c r="G1296" s="41"/>
      <c r="H1296" s="41"/>
      <c r="I1296" s="41"/>
      <c r="J1296" s="41"/>
    </row>
    <row r="1297" spans="5:10" x14ac:dyDescent="0.25">
      <c r="E1297" s="41"/>
      <c r="F1297" s="41"/>
      <c r="G1297" s="41"/>
      <c r="H1297" s="41"/>
      <c r="I1297" s="41"/>
      <c r="J1297" s="41"/>
    </row>
    <row r="1298" spans="5:10" x14ac:dyDescent="0.25">
      <c r="E1298" s="41"/>
      <c r="F1298" s="41"/>
      <c r="G1298" s="41"/>
      <c r="H1298" s="41"/>
      <c r="I1298" s="41"/>
      <c r="J1298" s="41"/>
    </row>
    <row r="1299" spans="5:10" x14ac:dyDescent="0.25">
      <c r="E1299" s="41"/>
      <c r="F1299" s="41"/>
      <c r="G1299" s="41"/>
      <c r="H1299" s="41"/>
      <c r="I1299" s="41"/>
      <c r="J1299" s="41"/>
    </row>
    <row r="1300" spans="5:10" x14ac:dyDescent="0.25">
      <c r="E1300" s="41"/>
      <c r="F1300" s="41"/>
      <c r="G1300" s="41"/>
      <c r="H1300" s="41"/>
      <c r="I1300" s="41"/>
      <c r="J1300" s="41"/>
    </row>
    <row r="1301" spans="5:10" x14ac:dyDescent="0.25">
      <c r="E1301" s="41"/>
      <c r="F1301" s="41"/>
      <c r="G1301" s="41"/>
      <c r="H1301" s="41"/>
      <c r="I1301" s="41"/>
      <c r="J1301" s="41"/>
    </row>
    <row r="1302" spans="5:10" x14ac:dyDescent="0.25">
      <c r="E1302" s="41"/>
      <c r="F1302" s="41"/>
      <c r="G1302" s="41"/>
      <c r="H1302" s="41"/>
      <c r="I1302" s="41"/>
      <c r="J1302" s="41"/>
    </row>
    <row r="1303" spans="5:10" x14ac:dyDescent="0.25">
      <c r="E1303" s="41"/>
      <c r="F1303" s="41"/>
      <c r="G1303" s="41"/>
      <c r="H1303" s="41"/>
      <c r="I1303" s="41"/>
      <c r="J1303" s="41"/>
    </row>
    <row r="1304" spans="5:10" x14ac:dyDescent="0.25">
      <c r="E1304" s="41"/>
      <c r="F1304" s="41"/>
      <c r="G1304" s="41"/>
      <c r="H1304" s="41"/>
      <c r="I1304" s="41"/>
      <c r="J1304" s="41"/>
    </row>
    <row r="1305" spans="5:10" x14ac:dyDescent="0.25">
      <c r="E1305" s="41"/>
      <c r="F1305" s="41"/>
      <c r="G1305" s="41"/>
      <c r="H1305" s="41"/>
      <c r="I1305" s="41"/>
      <c r="J1305" s="41"/>
    </row>
    <row r="1306" spans="5:10" x14ac:dyDescent="0.25">
      <c r="E1306" s="41"/>
      <c r="F1306" s="41"/>
      <c r="G1306" s="41"/>
      <c r="H1306" s="41"/>
      <c r="I1306" s="41"/>
      <c r="J1306" s="41"/>
    </row>
    <row r="1307" spans="5:10" x14ac:dyDescent="0.25">
      <c r="E1307" s="41"/>
      <c r="F1307" s="41"/>
      <c r="G1307" s="41"/>
      <c r="H1307" s="41"/>
      <c r="I1307" s="41"/>
      <c r="J1307" s="41"/>
    </row>
    <row r="1308" spans="5:10" x14ac:dyDescent="0.25">
      <c r="E1308" s="41"/>
      <c r="F1308" s="41"/>
      <c r="G1308" s="41"/>
      <c r="H1308" s="41"/>
      <c r="I1308" s="41"/>
      <c r="J1308" s="41"/>
    </row>
    <row r="1309" spans="5:10" x14ac:dyDescent="0.25">
      <c r="E1309" s="41"/>
      <c r="F1309" s="41"/>
      <c r="G1309" s="41"/>
      <c r="H1309" s="41"/>
      <c r="I1309" s="41"/>
      <c r="J1309" s="41"/>
    </row>
    <row r="1310" spans="5:10" x14ac:dyDescent="0.25">
      <c r="E1310" s="41"/>
      <c r="F1310" s="41"/>
      <c r="G1310" s="41"/>
      <c r="H1310" s="41"/>
      <c r="I1310" s="41"/>
      <c r="J1310" s="41"/>
    </row>
    <row r="1311" spans="5:10" x14ac:dyDescent="0.25">
      <c r="E1311" s="41"/>
      <c r="F1311" s="41"/>
      <c r="G1311" s="41"/>
      <c r="H1311" s="41"/>
      <c r="I1311" s="41"/>
      <c r="J1311" s="41"/>
    </row>
    <row r="1312" spans="5:10" x14ac:dyDescent="0.25">
      <c r="E1312" s="41"/>
      <c r="F1312" s="41"/>
      <c r="G1312" s="41"/>
      <c r="H1312" s="41"/>
      <c r="I1312" s="41"/>
      <c r="J1312" s="41"/>
    </row>
    <row r="1313" spans="5:10" x14ac:dyDescent="0.25">
      <c r="E1313" s="41"/>
      <c r="F1313" s="41"/>
      <c r="G1313" s="41"/>
      <c r="H1313" s="41"/>
      <c r="I1313" s="41"/>
      <c r="J1313" s="41"/>
    </row>
  </sheetData>
  <sheetProtection formatCells="0" formatColumns="0" formatRows="0" insertColumns="0" insertRows="0" insertHyperlinks="0" deleteColumns="0" deleteRows="0" sort="0" autoFilter="0" pivotTables="0"/>
  <mergeCells count="4">
    <mergeCell ref="B15:J15"/>
    <mergeCell ref="B16:J16"/>
    <mergeCell ref="B17:J17"/>
    <mergeCell ref="B18:J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M17"/>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47" customWidth="1"/>
    <col min="4" max="10" width="10" customWidth="1"/>
    <col min="11" max="12" width="12" customWidth="1"/>
    <col min="13" max="13" width="14" customWidth="1"/>
  </cols>
  <sheetData>
    <row r="2" spans="1:13" x14ac:dyDescent="0.25">
      <c r="B2" s="4"/>
      <c r="C2" s="4" t="s">
        <v>844</v>
      </c>
      <c r="D2" s="4"/>
      <c r="E2" s="4"/>
      <c r="F2" s="4"/>
      <c r="G2" s="4"/>
      <c r="H2" s="4"/>
      <c r="I2" s="4"/>
      <c r="J2" s="4"/>
      <c r="K2" s="4"/>
      <c r="L2" s="4"/>
      <c r="M2" s="4"/>
    </row>
    <row r="3" spans="1:13" x14ac:dyDescent="0.25">
      <c r="B3" s="4"/>
      <c r="C3" s="4"/>
      <c r="D3" s="4"/>
      <c r="E3" s="4"/>
      <c r="F3" s="4"/>
      <c r="G3" s="4"/>
      <c r="H3" s="4"/>
      <c r="I3" s="4"/>
      <c r="J3" s="4"/>
      <c r="K3" s="4"/>
      <c r="L3" s="4"/>
      <c r="M3" s="4"/>
    </row>
    <row r="4" spans="1:13" ht="94.5" x14ac:dyDescent="0.25">
      <c r="B4" s="9" t="s">
        <v>425</v>
      </c>
      <c r="C4" s="9" t="s">
        <v>845</v>
      </c>
      <c r="D4" s="9" t="s">
        <v>846</v>
      </c>
      <c r="E4" s="9" t="s">
        <v>847</v>
      </c>
      <c r="F4" s="9" t="s">
        <v>848</v>
      </c>
      <c r="G4" s="9" t="s">
        <v>849</v>
      </c>
      <c r="H4" s="9" t="s">
        <v>850</v>
      </c>
      <c r="I4" s="9" t="s">
        <v>851</v>
      </c>
      <c r="J4" s="9" t="s">
        <v>852</v>
      </c>
      <c r="K4" s="9" t="s">
        <v>853</v>
      </c>
      <c r="L4" s="9" t="s">
        <v>854</v>
      </c>
      <c r="M4" s="9" t="s">
        <v>855</v>
      </c>
    </row>
    <row r="5" spans="1:13" x14ac:dyDescent="0.25">
      <c r="B5" s="22"/>
      <c r="C5" s="22"/>
      <c r="D5" s="22"/>
      <c r="E5" s="55">
        <f>SUM(E6:E11)</f>
        <v>300</v>
      </c>
      <c r="F5" s="56"/>
      <c r="G5" s="22"/>
      <c r="H5" s="22"/>
      <c r="I5" s="55">
        <f>SUM(I6:I11)</f>
        <v>0</v>
      </c>
      <c r="J5" s="57" t="str">
        <f>IFERROR(AVERAGE(J6:J11),"(-)")</f>
        <v>(-)</v>
      </c>
      <c r="K5" s="57">
        <f>IFERROR(AVERAGE(K6:K11),"(-)")</f>
        <v>0</v>
      </c>
      <c r="L5" s="57">
        <f>IFERROR(AVERAGE(L6:L11),"(-)")</f>
        <v>0</v>
      </c>
      <c r="M5" s="57">
        <f>IFERROR(AVERAGE(M6:M11),"(-)")</f>
        <v>0</v>
      </c>
    </row>
    <row r="6" spans="1:13" x14ac:dyDescent="0.25">
      <c r="B6" s="10">
        <v>1</v>
      </c>
      <c r="C6" s="11" t="s">
        <v>856</v>
      </c>
      <c r="D6" s="10">
        <v>1997</v>
      </c>
      <c r="E6" s="17">
        <v>300</v>
      </c>
      <c r="F6" s="54">
        <v>0</v>
      </c>
      <c r="G6" s="11"/>
      <c r="H6" s="11"/>
      <c r="I6" s="17">
        <v>0</v>
      </c>
      <c r="J6" s="54" t="s">
        <v>857</v>
      </c>
      <c r="K6" s="54">
        <v>0</v>
      </c>
      <c r="L6" s="54">
        <v>0</v>
      </c>
      <c r="M6" s="54">
        <v>0</v>
      </c>
    </row>
    <row r="7" spans="1:13" x14ac:dyDescent="0.25">
      <c r="B7" s="10">
        <v>2</v>
      </c>
      <c r="C7" s="11" t="s">
        <v>858</v>
      </c>
      <c r="D7" s="10"/>
      <c r="E7" s="17">
        <v>0</v>
      </c>
      <c r="F7" s="54">
        <v>0</v>
      </c>
      <c r="G7" s="11"/>
      <c r="H7" s="11"/>
      <c r="I7" s="17">
        <v>0</v>
      </c>
      <c r="J7" s="54" t="s">
        <v>857</v>
      </c>
      <c r="K7" s="54" t="s">
        <v>857</v>
      </c>
      <c r="L7" s="54" t="s">
        <v>857</v>
      </c>
      <c r="M7" s="54" t="s">
        <v>857</v>
      </c>
    </row>
    <row r="8" spans="1:13" x14ac:dyDescent="0.25">
      <c r="B8" s="10">
        <v>3</v>
      </c>
      <c r="C8" s="11" t="s">
        <v>859</v>
      </c>
      <c r="D8" s="10"/>
      <c r="E8" s="17">
        <v>0</v>
      </c>
      <c r="F8" s="54">
        <v>0</v>
      </c>
      <c r="G8" s="11"/>
      <c r="H8" s="11"/>
      <c r="I8" s="17">
        <v>0</v>
      </c>
      <c r="J8" s="54" t="s">
        <v>857</v>
      </c>
      <c r="K8" s="54" t="s">
        <v>857</v>
      </c>
      <c r="L8" s="54" t="s">
        <v>857</v>
      </c>
      <c r="M8" s="54" t="s">
        <v>857</v>
      </c>
    </row>
    <row r="9" spans="1:13" x14ac:dyDescent="0.25">
      <c r="B9" s="10">
        <v>4</v>
      </c>
      <c r="C9" s="11" t="s">
        <v>860</v>
      </c>
      <c r="D9" s="10"/>
      <c r="E9" s="17">
        <v>0</v>
      </c>
      <c r="F9" s="54">
        <v>0</v>
      </c>
      <c r="G9" s="11"/>
      <c r="H9" s="11"/>
      <c r="I9" s="17">
        <v>0</v>
      </c>
      <c r="J9" s="54" t="s">
        <v>857</v>
      </c>
      <c r="K9" s="54" t="s">
        <v>857</v>
      </c>
      <c r="L9" s="54" t="s">
        <v>857</v>
      </c>
      <c r="M9" s="54" t="s">
        <v>857</v>
      </c>
    </row>
    <row r="10" spans="1:13" x14ac:dyDescent="0.25">
      <c r="B10" s="10">
        <v>5</v>
      </c>
      <c r="C10" s="11" t="s">
        <v>861</v>
      </c>
      <c r="D10" s="10"/>
      <c r="E10" s="17">
        <v>0</v>
      </c>
      <c r="F10" s="54">
        <v>0</v>
      </c>
      <c r="G10" s="11"/>
      <c r="H10" s="11"/>
      <c r="I10" s="17">
        <v>0</v>
      </c>
      <c r="J10" s="54" t="s">
        <v>857</v>
      </c>
      <c r="K10" s="54" t="s">
        <v>857</v>
      </c>
      <c r="L10" s="54" t="s">
        <v>857</v>
      </c>
      <c r="M10" s="54" t="s">
        <v>857</v>
      </c>
    </row>
    <row r="11" spans="1:13" x14ac:dyDescent="0.25">
      <c r="B11" s="10">
        <v>6</v>
      </c>
      <c r="C11" s="11" t="s">
        <v>862</v>
      </c>
      <c r="D11" s="10"/>
      <c r="E11" s="17">
        <v>0</v>
      </c>
      <c r="F11" s="54">
        <v>0</v>
      </c>
      <c r="G11" s="11"/>
      <c r="H11" s="11"/>
      <c r="I11" s="17">
        <v>0</v>
      </c>
      <c r="J11" s="54" t="s">
        <v>857</v>
      </c>
      <c r="K11" s="54" t="s">
        <v>857</v>
      </c>
      <c r="L11" s="54" t="s">
        <v>857</v>
      </c>
      <c r="M11" s="54" t="s">
        <v>857</v>
      </c>
    </row>
    <row r="12" spans="1:13" x14ac:dyDescent="0.25">
      <c r="B12" s="1"/>
      <c r="C12" s="58" t="s">
        <v>863</v>
      </c>
      <c r="D12" s="87"/>
      <c r="E12" s="87"/>
      <c r="F12" s="87"/>
      <c r="G12" s="87"/>
      <c r="H12" s="87"/>
      <c r="I12" s="87"/>
      <c r="J12" s="87"/>
      <c r="K12" s="87"/>
      <c r="L12" s="87"/>
      <c r="M12" s="87"/>
    </row>
    <row r="13" spans="1:13" x14ac:dyDescent="0.25">
      <c r="A13" s="5" t="s">
        <v>420</v>
      </c>
    </row>
    <row r="14" spans="1:13" x14ac:dyDescent="0.25">
      <c r="B14" s="93" t="s">
        <v>546</v>
      </c>
      <c r="C14" s="93"/>
      <c r="D14" s="93"/>
      <c r="E14" s="93"/>
      <c r="F14" s="93"/>
      <c r="G14" s="93"/>
      <c r="H14" s="93"/>
      <c r="I14" s="93"/>
      <c r="J14" s="93"/>
      <c r="K14" s="93"/>
      <c r="L14" s="93"/>
      <c r="M14" s="93"/>
    </row>
    <row r="15" spans="1:13" x14ac:dyDescent="0.25">
      <c r="B15" s="75" t="s">
        <v>864</v>
      </c>
      <c r="C15" s="75"/>
      <c r="D15" s="75"/>
      <c r="E15" s="75"/>
      <c r="F15" s="75"/>
      <c r="G15" s="75"/>
      <c r="H15" s="75"/>
      <c r="I15" s="75"/>
      <c r="J15" s="75"/>
      <c r="K15" s="75"/>
      <c r="L15" s="75"/>
      <c r="M15" s="75"/>
    </row>
    <row r="16" spans="1:13" x14ac:dyDescent="0.25">
      <c r="B16" s="75" t="s">
        <v>865</v>
      </c>
      <c r="C16" s="75"/>
      <c r="D16" s="75"/>
      <c r="E16" s="75"/>
      <c r="F16" s="75"/>
      <c r="G16" s="75"/>
      <c r="H16" s="75"/>
      <c r="I16" s="75"/>
      <c r="J16" s="75"/>
      <c r="K16" s="75"/>
      <c r="L16" s="75"/>
      <c r="M16" s="75"/>
    </row>
    <row r="17" spans="2:13" x14ac:dyDescent="0.25">
      <c r="B17" s="75" t="s">
        <v>866</v>
      </c>
      <c r="C17" s="75"/>
      <c r="D17" s="75"/>
      <c r="E17" s="75"/>
      <c r="F17" s="75"/>
      <c r="G17" s="75"/>
      <c r="H17" s="75"/>
      <c r="I17" s="75"/>
      <c r="J17" s="75"/>
      <c r="K17" s="75"/>
      <c r="L17" s="75"/>
      <c r="M17" s="75"/>
    </row>
  </sheetData>
  <sheetProtection formatCells="0" formatColumns="0" formatRows="0" insertColumns="0" insertRows="0" insertHyperlinks="0" deleteColumns="0" deleteRows="0" sort="0" autoFilter="0" pivotTables="0"/>
  <mergeCells count="5">
    <mergeCell ref="D12:M12"/>
    <mergeCell ref="B14:M14"/>
    <mergeCell ref="B15:M15"/>
    <mergeCell ref="B16:M16"/>
    <mergeCell ref="B17:M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K713"/>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3" width="41" customWidth="1"/>
    <col min="4" max="4" width="14" customWidth="1"/>
    <col min="5" max="7" width="10" customWidth="1"/>
    <col min="8" max="8" width="12" customWidth="1"/>
    <col min="9" max="9" width="15" customWidth="1"/>
    <col min="10" max="10" width="18" customWidth="1"/>
    <col min="11" max="11" width="25" customWidth="1"/>
  </cols>
  <sheetData>
    <row r="2" spans="2:11" ht="18.75" x14ac:dyDescent="0.3">
      <c r="B2" s="13"/>
      <c r="C2" s="90" t="s">
        <v>867</v>
      </c>
      <c r="D2" s="91"/>
      <c r="E2" s="91"/>
      <c r="F2" s="91"/>
      <c r="G2" s="91"/>
      <c r="H2" s="91"/>
      <c r="I2" s="91"/>
      <c r="J2" s="91"/>
      <c r="K2" s="91"/>
    </row>
    <row r="3" spans="2:11" x14ac:dyDescent="0.25">
      <c r="B3" s="4"/>
      <c r="C3" s="4"/>
      <c r="D3" s="4"/>
      <c r="E3" s="4"/>
      <c r="F3" s="4"/>
      <c r="G3" s="4"/>
      <c r="H3" s="4"/>
      <c r="I3" s="4"/>
      <c r="J3" s="4"/>
      <c r="K3" s="4"/>
    </row>
    <row r="4" spans="2:11" x14ac:dyDescent="0.25">
      <c r="B4" s="78" t="s">
        <v>445</v>
      </c>
      <c r="C4" s="78" t="s">
        <v>868</v>
      </c>
      <c r="D4" s="78" t="s">
        <v>709</v>
      </c>
      <c r="E4" s="78" t="s">
        <v>506</v>
      </c>
      <c r="F4" s="78" t="s">
        <v>869</v>
      </c>
      <c r="G4" s="78" t="s">
        <v>870</v>
      </c>
      <c r="H4" s="78" t="s">
        <v>871</v>
      </c>
      <c r="I4" s="78"/>
      <c r="J4" s="78"/>
      <c r="K4" s="78"/>
    </row>
    <row r="5" spans="2:11" ht="36" customHeight="1" x14ac:dyDescent="0.25">
      <c r="B5" s="78"/>
      <c r="C5" s="78"/>
      <c r="D5" s="78"/>
      <c r="E5" s="78"/>
      <c r="F5" s="78"/>
      <c r="G5" s="78"/>
      <c r="H5" s="9" t="s">
        <v>872</v>
      </c>
      <c r="I5" s="78" t="s">
        <v>873</v>
      </c>
      <c r="J5" s="78" t="s">
        <v>874</v>
      </c>
      <c r="K5" s="78" t="s">
        <v>875</v>
      </c>
    </row>
    <row r="6" spans="2:11" ht="45" customHeight="1" x14ac:dyDescent="0.25">
      <c r="B6" s="78"/>
      <c r="C6" s="97"/>
      <c r="D6" s="78"/>
      <c r="E6" s="113"/>
      <c r="F6" s="113"/>
      <c r="G6" s="113"/>
      <c r="H6" s="9" t="s">
        <v>876</v>
      </c>
      <c r="I6" s="113"/>
      <c r="J6" s="113"/>
      <c r="K6" s="113"/>
    </row>
    <row r="7" spans="2:11" x14ac:dyDescent="0.25">
      <c r="B7" s="22">
        <v>1</v>
      </c>
      <c r="C7" s="34" t="s">
        <v>475</v>
      </c>
      <c r="D7" s="9"/>
      <c r="E7" s="55"/>
      <c r="F7" s="55"/>
      <c r="G7" s="55"/>
      <c r="H7" s="22"/>
      <c r="I7" s="55"/>
      <c r="J7" s="55"/>
      <c r="K7" s="55"/>
    </row>
    <row r="8" spans="2:11" x14ac:dyDescent="0.25">
      <c r="B8" s="17">
        <v>1</v>
      </c>
      <c r="C8" s="34" t="s">
        <v>565</v>
      </c>
      <c r="D8" s="35"/>
      <c r="E8" s="17"/>
      <c r="F8" s="17"/>
      <c r="G8" s="54"/>
      <c r="H8" s="10"/>
      <c r="I8" s="54"/>
      <c r="J8" s="54"/>
      <c r="K8" s="54"/>
    </row>
    <row r="9" spans="2:11" x14ac:dyDescent="0.25">
      <c r="B9" s="114"/>
      <c r="C9" s="59" t="s">
        <v>877</v>
      </c>
      <c r="D9" s="35" t="s">
        <v>601</v>
      </c>
      <c r="E9" s="17">
        <v>22</v>
      </c>
      <c r="F9" s="17">
        <v>100</v>
      </c>
      <c r="G9" s="54">
        <v>50</v>
      </c>
      <c r="H9" s="10" t="s">
        <v>878</v>
      </c>
      <c r="I9" s="54">
        <v>30</v>
      </c>
      <c r="J9" s="54">
        <v>100</v>
      </c>
      <c r="K9" s="54">
        <v>0</v>
      </c>
    </row>
    <row r="10" spans="2:11" x14ac:dyDescent="0.25">
      <c r="B10" s="114"/>
      <c r="C10" s="59" t="s">
        <v>879</v>
      </c>
      <c r="D10" s="35" t="s">
        <v>601</v>
      </c>
      <c r="E10" s="17">
        <v>1</v>
      </c>
      <c r="F10" s="17">
        <v>15</v>
      </c>
      <c r="G10" s="54">
        <v>5</v>
      </c>
      <c r="H10" s="10" t="s">
        <v>878</v>
      </c>
      <c r="I10" s="54">
        <v>10</v>
      </c>
      <c r="J10" s="54">
        <v>100</v>
      </c>
      <c r="K10" s="54">
        <v>0</v>
      </c>
    </row>
    <row r="11" spans="2:11" x14ac:dyDescent="0.25">
      <c r="B11" s="114"/>
      <c r="C11" s="59" t="s">
        <v>880</v>
      </c>
      <c r="D11" s="35" t="s">
        <v>601</v>
      </c>
      <c r="E11" s="17">
        <v>1</v>
      </c>
      <c r="F11" s="17">
        <v>0</v>
      </c>
      <c r="G11" s="54">
        <v>5</v>
      </c>
      <c r="H11" s="10" t="s">
        <v>881</v>
      </c>
      <c r="I11" s="54">
        <v>10</v>
      </c>
      <c r="J11" s="54">
        <v>100</v>
      </c>
      <c r="K11" s="54">
        <v>0</v>
      </c>
    </row>
    <row r="12" spans="2:11" x14ac:dyDescent="0.25">
      <c r="B12" s="114"/>
      <c r="C12" s="59" t="s">
        <v>882</v>
      </c>
      <c r="D12" s="35" t="s">
        <v>601</v>
      </c>
      <c r="E12" s="17">
        <v>0</v>
      </c>
      <c r="F12" s="17">
        <v>0</v>
      </c>
      <c r="G12" s="54">
        <v>0</v>
      </c>
      <c r="H12" s="10" t="s">
        <v>881</v>
      </c>
      <c r="I12" s="54">
        <v>0</v>
      </c>
      <c r="J12" s="54">
        <v>0</v>
      </c>
      <c r="K12" s="54">
        <v>0</v>
      </c>
    </row>
    <row r="13" spans="2:11" x14ac:dyDescent="0.25">
      <c r="B13" s="114"/>
      <c r="C13" s="59" t="s">
        <v>883</v>
      </c>
      <c r="D13" s="35" t="s">
        <v>601</v>
      </c>
      <c r="E13" s="17">
        <v>15</v>
      </c>
      <c r="F13" s="17">
        <v>30</v>
      </c>
      <c r="G13" s="54">
        <v>70</v>
      </c>
      <c r="H13" s="10" t="s">
        <v>881</v>
      </c>
      <c r="I13" s="54">
        <v>20</v>
      </c>
      <c r="J13" s="54">
        <v>100</v>
      </c>
      <c r="K13" s="54">
        <v>0</v>
      </c>
    </row>
    <row r="14" spans="2:11" x14ac:dyDescent="0.25">
      <c r="B14" s="114"/>
      <c r="C14" s="59" t="s">
        <v>884</v>
      </c>
      <c r="D14" s="35" t="s">
        <v>601</v>
      </c>
      <c r="E14" s="17">
        <v>0</v>
      </c>
      <c r="F14" s="17">
        <v>0</v>
      </c>
      <c r="G14" s="54">
        <v>0</v>
      </c>
      <c r="H14" s="10" t="s">
        <v>881</v>
      </c>
      <c r="I14" s="54">
        <v>0</v>
      </c>
      <c r="J14" s="54">
        <v>0</v>
      </c>
      <c r="K14" s="54">
        <v>0</v>
      </c>
    </row>
    <row r="15" spans="2:11" x14ac:dyDescent="0.25">
      <c r="B15" s="17">
        <v>2</v>
      </c>
      <c r="C15" s="34" t="s">
        <v>566</v>
      </c>
      <c r="D15" s="35"/>
      <c r="E15" s="17"/>
      <c r="F15" s="17"/>
      <c r="G15" s="54"/>
      <c r="H15" s="10"/>
      <c r="I15" s="54"/>
      <c r="J15" s="54"/>
      <c r="K15" s="54"/>
    </row>
    <row r="16" spans="2:11" x14ac:dyDescent="0.25">
      <c r="B16" s="114"/>
      <c r="C16" s="59" t="s">
        <v>885</v>
      </c>
      <c r="D16" s="35" t="s">
        <v>608</v>
      </c>
      <c r="E16" s="17">
        <v>0</v>
      </c>
      <c r="F16" s="17">
        <v>0</v>
      </c>
      <c r="G16" s="54">
        <v>0</v>
      </c>
      <c r="H16" s="10" t="s">
        <v>881</v>
      </c>
      <c r="I16" s="54">
        <v>0</v>
      </c>
      <c r="J16" s="54">
        <v>0</v>
      </c>
      <c r="K16" s="54">
        <v>0</v>
      </c>
    </row>
    <row r="17" spans="2:11" x14ac:dyDescent="0.25">
      <c r="B17" s="114"/>
      <c r="C17" s="59" t="s">
        <v>886</v>
      </c>
      <c r="D17" s="35" t="s">
        <v>608</v>
      </c>
      <c r="E17" s="17">
        <v>2000</v>
      </c>
      <c r="F17" s="17">
        <v>30</v>
      </c>
      <c r="G17" s="54">
        <v>70</v>
      </c>
      <c r="H17" s="10" t="s">
        <v>878</v>
      </c>
      <c r="I17" s="54">
        <v>30</v>
      </c>
      <c r="J17" s="54">
        <v>100</v>
      </c>
      <c r="K17" s="54">
        <v>0</v>
      </c>
    </row>
    <row r="18" spans="2:11" x14ac:dyDescent="0.25">
      <c r="B18" s="114"/>
      <c r="C18" s="59" t="s">
        <v>887</v>
      </c>
      <c r="D18" s="35" t="s">
        <v>593</v>
      </c>
      <c r="E18" s="17">
        <v>100</v>
      </c>
      <c r="F18" s="17">
        <v>30</v>
      </c>
      <c r="G18" s="54">
        <v>70</v>
      </c>
      <c r="H18" s="10" t="s">
        <v>878</v>
      </c>
      <c r="I18" s="54">
        <v>40</v>
      </c>
      <c r="J18" s="54">
        <v>100</v>
      </c>
      <c r="K18" s="54">
        <v>0</v>
      </c>
    </row>
    <row r="19" spans="2:11" x14ac:dyDescent="0.25">
      <c r="B19" s="17">
        <v>3</v>
      </c>
      <c r="C19" s="34" t="s">
        <v>888</v>
      </c>
      <c r="D19" s="35"/>
      <c r="E19" s="17"/>
      <c r="F19" s="17"/>
      <c r="G19" s="54"/>
      <c r="H19" s="10"/>
      <c r="I19" s="54"/>
      <c r="J19" s="54"/>
      <c r="K19" s="54"/>
    </row>
    <row r="20" spans="2:11" x14ac:dyDescent="0.25">
      <c r="B20" s="114"/>
      <c r="C20" s="59" t="s">
        <v>889</v>
      </c>
      <c r="D20" s="35" t="s">
        <v>890</v>
      </c>
      <c r="E20" s="17">
        <v>15</v>
      </c>
      <c r="F20" s="17">
        <v>15</v>
      </c>
      <c r="G20" s="54">
        <v>10</v>
      </c>
      <c r="H20" s="10" t="s">
        <v>881</v>
      </c>
      <c r="I20" s="54">
        <v>0</v>
      </c>
      <c r="J20" s="54">
        <v>0</v>
      </c>
      <c r="K20" s="54">
        <v>0</v>
      </c>
    </row>
    <row r="21" spans="2:11" x14ac:dyDescent="0.25">
      <c r="B21" s="114"/>
      <c r="C21" s="59" t="s">
        <v>891</v>
      </c>
      <c r="D21" s="35" t="s">
        <v>892</v>
      </c>
      <c r="E21" s="17">
        <v>0</v>
      </c>
      <c r="F21" s="17">
        <v>0</v>
      </c>
      <c r="G21" s="54">
        <v>0</v>
      </c>
      <c r="H21" s="10" t="s">
        <v>881</v>
      </c>
      <c r="I21" s="54">
        <v>0</v>
      </c>
      <c r="J21" s="54">
        <v>0</v>
      </c>
      <c r="K21" s="54">
        <v>0</v>
      </c>
    </row>
    <row r="22" spans="2:11" x14ac:dyDescent="0.25">
      <c r="B22" s="114"/>
      <c r="C22" s="59" t="s">
        <v>893</v>
      </c>
      <c r="D22" s="35" t="s">
        <v>892</v>
      </c>
      <c r="E22" s="17">
        <v>0</v>
      </c>
      <c r="F22" s="17">
        <v>0</v>
      </c>
      <c r="G22" s="54">
        <v>0</v>
      </c>
      <c r="H22" s="10" t="s">
        <v>881</v>
      </c>
      <c r="I22" s="54">
        <v>0</v>
      </c>
      <c r="J22" s="54">
        <v>0</v>
      </c>
      <c r="K22" s="54">
        <v>0</v>
      </c>
    </row>
    <row r="23" spans="2:11" x14ac:dyDescent="0.25">
      <c r="B23" s="114"/>
      <c r="C23" s="59" t="s">
        <v>894</v>
      </c>
      <c r="D23" s="35" t="s">
        <v>892</v>
      </c>
      <c r="E23" s="17">
        <v>0</v>
      </c>
      <c r="F23" s="17">
        <v>0</v>
      </c>
      <c r="G23" s="54">
        <v>0</v>
      </c>
      <c r="H23" s="10" t="s">
        <v>881</v>
      </c>
      <c r="I23" s="54">
        <v>0</v>
      </c>
      <c r="J23" s="54">
        <v>0</v>
      </c>
      <c r="K23" s="54">
        <v>0</v>
      </c>
    </row>
    <row r="24" spans="2:11" x14ac:dyDescent="0.25">
      <c r="B24" s="17">
        <v>4</v>
      </c>
      <c r="C24" s="34" t="s">
        <v>895</v>
      </c>
      <c r="D24" s="35"/>
      <c r="E24" s="17"/>
      <c r="F24" s="17"/>
      <c r="G24" s="54"/>
      <c r="H24" s="10"/>
      <c r="I24" s="54"/>
      <c r="J24" s="54"/>
      <c r="K24" s="54"/>
    </row>
    <row r="25" spans="2:11" x14ac:dyDescent="0.25">
      <c r="B25" s="114"/>
      <c r="C25" s="59" t="s">
        <v>896</v>
      </c>
      <c r="D25" s="35" t="s">
        <v>601</v>
      </c>
      <c r="E25" s="17">
        <v>0</v>
      </c>
      <c r="F25" s="17">
        <v>0</v>
      </c>
      <c r="G25" s="54">
        <v>0</v>
      </c>
      <c r="H25" s="10" t="s">
        <v>881</v>
      </c>
      <c r="I25" s="54">
        <v>0</v>
      </c>
      <c r="J25" s="54">
        <v>0</v>
      </c>
      <c r="K25" s="54">
        <v>0</v>
      </c>
    </row>
    <row r="26" spans="2:11" x14ac:dyDescent="0.25">
      <c r="B26" s="114"/>
      <c r="C26" s="59" t="s">
        <v>897</v>
      </c>
      <c r="D26" s="35" t="s">
        <v>601</v>
      </c>
      <c r="E26" s="17">
        <v>1</v>
      </c>
      <c r="F26" s="17">
        <v>5</v>
      </c>
      <c r="G26" s="54">
        <v>30</v>
      </c>
      <c r="H26" s="10" t="s">
        <v>881</v>
      </c>
      <c r="I26" s="54">
        <v>30</v>
      </c>
      <c r="J26" s="54">
        <v>100</v>
      </c>
      <c r="K26" s="54">
        <v>0</v>
      </c>
    </row>
    <row r="27" spans="2:11" x14ac:dyDescent="0.25">
      <c r="B27" s="114"/>
      <c r="C27" s="59" t="s">
        <v>898</v>
      </c>
      <c r="D27" s="35" t="s">
        <v>593</v>
      </c>
      <c r="E27" s="17">
        <v>0</v>
      </c>
      <c r="F27" s="17">
        <v>0</v>
      </c>
      <c r="G27" s="54">
        <v>0</v>
      </c>
      <c r="H27" s="10" t="s">
        <v>881</v>
      </c>
      <c r="I27" s="54">
        <v>0</v>
      </c>
      <c r="J27" s="54">
        <v>0</v>
      </c>
      <c r="K27" s="54">
        <v>0</v>
      </c>
    </row>
    <row r="28" spans="2:11" x14ac:dyDescent="0.25">
      <c r="B28" s="17">
        <v>5</v>
      </c>
      <c r="C28" s="34" t="s">
        <v>899</v>
      </c>
      <c r="D28" s="35"/>
      <c r="E28" s="17"/>
      <c r="F28" s="17"/>
      <c r="G28" s="54"/>
      <c r="H28" s="10"/>
      <c r="I28" s="54"/>
      <c r="J28" s="54"/>
      <c r="K28" s="54"/>
    </row>
    <row r="29" spans="2:11" x14ac:dyDescent="0.25">
      <c r="B29" s="114"/>
      <c r="C29" s="59" t="s">
        <v>899</v>
      </c>
      <c r="D29" s="35" t="s">
        <v>601</v>
      </c>
      <c r="E29" s="17">
        <v>0</v>
      </c>
      <c r="F29" s="17">
        <v>0</v>
      </c>
      <c r="G29" s="54">
        <v>0</v>
      </c>
      <c r="H29" s="10" t="s">
        <v>881</v>
      </c>
      <c r="I29" s="54">
        <v>0</v>
      </c>
      <c r="J29" s="54">
        <v>0</v>
      </c>
      <c r="K29" s="54">
        <v>0</v>
      </c>
    </row>
    <row r="30" spans="2:11" x14ac:dyDescent="0.25">
      <c r="B30" s="17">
        <v>6</v>
      </c>
      <c r="C30" s="34" t="s">
        <v>571</v>
      </c>
      <c r="D30" s="35"/>
      <c r="E30" s="17"/>
      <c r="F30" s="17"/>
      <c r="G30" s="54"/>
      <c r="H30" s="10"/>
      <c r="I30" s="54"/>
      <c r="J30" s="54"/>
      <c r="K30" s="54"/>
    </row>
    <row r="31" spans="2:11" x14ac:dyDescent="0.25">
      <c r="B31" s="114"/>
      <c r="C31" s="59" t="s">
        <v>900</v>
      </c>
      <c r="D31" s="35" t="s">
        <v>901</v>
      </c>
      <c r="E31" s="17">
        <v>0</v>
      </c>
      <c r="F31" s="17">
        <v>0</v>
      </c>
      <c r="G31" s="54">
        <v>0</v>
      </c>
      <c r="H31" s="10" t="s">
        <v>881</v>
      </c>
      <c r="I31" s="54">
        <v>0</v>
      </c>
      <c r="J31" s="54">
        <v>0</v>
      </c>
      <c r="K31" s="54">
        <v>0</v>
      </c>
    </row>
    <row r="32" spans="2:11" x14ac:dyDescent="0.25">
      <c r="B32" s="114"/>
      <c r="C32" s="59" t="s">
        <v>902</v>
      </c>
      <c r="D32" s="35" t="s">
        <v>901</v>
      </c>
      <c r="E32" s="17">
        <v>1</v>
      </c>
      <c r="F32" s="17">
        <v>1</v>
      </c>
      <c r="G32" s="54">
        <v>50</v>
      </c>
      <c r="H32" s="10" t="s">
        <v>878</v>
      </c>
      <c r="I32" s="54">
        <v>0</v>
      </c>
      <c r="J32" s="54">
        <v>0</v>
      </c>
      <c r="K32" s="54">
        <v>0</v>
      </c>
    </row>
    <row r="33" spans="2:11" ht="31.5" x14ac:dyDescent="0.25">
      <c r="B33" s="114"/>
      <c r="C33" s="59" t="s">
        <v>903</v>
      </c>
      <c r="D33" s="35" t="s">
        <v>904</v>
      </c>
      <c r="E33" s="17">
        <v>0</v>
      </c>
      <c r="F33" s="17">
        <v>0</v>
      </c>
      <c r="G33" s="54">
        <v>0</v>
      </c>
      <c r="H33" s="10" t="s">
        <v>881</v>
      </c>
      <c r="I33" s="54">
        <v>0</v>
      </c>
      <c r="J33" s="54">
        <v>0</v>
      </c>
      <c r="K33" s="54">
        <v>0</v>
      </c>
    </row>
    <row r="34" spans="2:11" x14ac:dyDescent="0.25">
      <c r="B34" s="17">
        <v>7</v>
      </c>
      <c r="C34" s="34" t="s">
        <v>905</v>
      </c>
      <c r="D34" s="35"/>
      <c r="E34" s="17"/>
      <c r="F34" s="17"/>
      <c r="G34" s="54"/>
      <c r="H34" s="10"/>
      <c r="I34" s="54"/>
      <c r="J34" s="54"/>
      <c r="K34" s="54"/>
    </row>
    <row r="35" spans="2:11" x14ac:dyDescent="0.25">
      <c r="B35" s="114"/>
      <c r="C35" s="59" t="s">
        <v>906</v>
      </c>
      <c r="D35" s="35" t="s">
        <v>890</v>
      </c>
      <c r="E35" s="17">
        <v>4</v>
      </c>
      <c r="F35" s="17">
        <v>4</v>
      </c>
      <c r="G35" s="54">
        <v>75</v>
      </c>
      <c r="H35" s="10" t="s">
        <v>878</v>
      </c>
      <c r="I35" s="54">
        <v>10</v>
      </c>
      <c r="J35" s="54">
        <v>100</v>
      </c>
      <c r="K35" s="54">
        <v>0</v>
      </c>
    </row>
    <row r="36" spans="2:11" x14ac:dyDescent="0.25">
      <c r="B36" s="114"/>
      <c r="C36" s="59" t="s">
        <v>907</v>
      </c>
      <c r="D36" s="35" t="s">
        <v>606</v>
      </c>
      <c r="E36" s="17">
        <v>0</v>
      </c>
      <c r="F36" s="17">
        <v>0</v>
      </c>
      <c r="G36" s="54">
        <v>0</v>
      </c>
      <c r="H36" s="10" t="s">
        <v>881</v>
      </c>
      <c r="I36" s="54">
        <v>0</v>
      </c>
      <c r="J36" s="54">
        <v>0</v>
      </c>
      <c r="K36" s="54">
        <v>0</v>
      </c>
    </row>
    <row r="37" spans="2:11" x14ac:dyDescent="0.25">
      <c r="B37" s="17">
        <v>8</v>
      </c>
      <c r="C37" s="34" t="s">
        <v>908</v>
      </c>
      <c r="D37" s="35"/>
      <c r="E37" s="17"/>
      <c r="F37" s="17"/>
      <c r="G37" s="54"/>
      <c r="H37" s="10"/>
      <c r="I37" s="54"/>
      <c r="J37" s="54"/>
      <c r="K37" s="54"/>
    </row>
    <row r="38" spans="2:11" x14ac:dyDescent="0.25">
      <c r="B38" s="114"/>
      <c r="C38" s="59" t="s">
        <v>908</v>
      </c>
      <c r="D38" s="35" t="s">
        <v>890</v>
      </c>
      <c r="E38" s="17">
        <v>0</v>
      </c>
      <c r="F38" s="17">
        <v>0</v>
      </c>
      <c r="G38" s="54">
        <v>0</v>
      </c>
      <c r="H38" s="10" t="s">
        <v>881</v>
      </c>
      <c r="I38" s="54">
        <v>0</v>
      </c>
      <c r="J38" s="54">
        <v>0</v>
      </c>
      <c r="K38" s="54">
        <v>0</v>
      </c>
    </row>
    <row r="39" spans="2:11" x14ac:dyDescent="0.25">
      <c r="B39" s="22">
        <v>2</v>
      </c>
      <c r="C39" s="34" t="s">
        <v>476</v>
      </c>
      <c r="D39" s="9"/>
      <c r="E39" s="55"/>
      <c r="F39" s="55"/>
      <c r="G39" s="55"/>
      <c r="H39" s="22"/>
      <c r="I39" s="55"/>
      <c r="J39" s="55"/>
      <c r="K39" s="55"/>
    </row>
    <row r="40" spans="2:11" x14ac:dyDescent="0.25">
      <c r="B40" s="17">
        <v>1</v>
      </c>
      <c r="C40" s="34" t="s">
        <v>565</v>
      </c>
      <c r="D40" s="35"/>
      <c r="E40" s="17"/>
      <c r="F40" s="17"/>
      <c r="G40" s="54"/>
      <c r="H40" s="10"/>
      <c r="I40" s="54"/>
      <c r="J40" s="54"/>
      <c r="K40" s="54"/>
    </row>
    <row r="41" spans="2:11" x14ac:dyDescent="0.25">
      <c r="B41" s="114"/>
      <c r="C41" s="59" t="s">
        <v>877</v>
      </c>
      <c r="D41" s="35" t="s">
        <v>601</v>
      </c>
      <c r="E41" s="17">
        <v>11</v>
      </c>
      <c r="F41" s="17">
        <v>0</v>
      </c>
      <c r="G41" s="54">
        <v>0</v>
      </c>
      <c r="H41" s="10" t="s">
        <v>881</v>
      </c>
      <c r="I41" s="54">
        <v>0</v>
      </c>
      <c r="J41" s="54">
        <v>0</v>
      </c>
      <c r="K41" s="54">
        <v>0</v>
      </c>
    </row>
    <row r="42" spans="2:11" x14ac:dyDescent="0.25">
      <c r="B42" s="114"/>
      <c r="C42" s="59" t="s">
        <v>879</v>
      </c>
      <c r="D42" s="35" t="s">
        <v>601</v>
      </c>
      <c r="E42" s="17">
        <v>0</v>
      </c>
      <c r="F42" s="17">
        <v>0</v>
      </c>
      <c r="G42" s="54">
        <v>0</v>
      </c>
      <c r="H42" s="10" t="s">
        <v>881</v>
      </c>
      <c r="I42" s="54">
        <v>0</v>
      </c>
      <c r="J42" s="54">
        <v>0</v>
      </c>
      <c r="K42" s="54">
        <v>0</v>
      </c>
    </row>
    <row r="43" spans="2:11" x14ac:dyDescent="0.25">
      <c r="B43" s="114"/>
      <c r="C43" s="59" t="s">
        <v>880</v>
      </c>
      <c r="D43" s="35" t="s">
        <v>601</v>
      </c>
      <c r="E43" s="17">
        <v>0</v>
      </c>
      <c r="F43" s="17">
        <v>0</v>
      </c>
      <c r="G43" s="54">
        <v>0</v>
      </c>
      <c r="H43" s="10" t="s">
        <v>881</v>
      </c>
      <c r="I43" s="54">
        <v>0</v>
      </c>
      <c r="J43" s="54">
        <v>0</v>
      </c>
      <c r="K43" s="54">
        <v>0</v>
      </c>
    </row>
    <row r="44" spans="2:11" x14ac:dyDescent="0.25">
      <c r="B44" s="114"/>
      <c r="C44" s="59" t="s">
        <v>882</v>
      </c>
      <c r="D44" s="35" t="s">
        <v>601</v>
      </c>
      <c r="E44" s="17">
        <v>0</v>
      </c>
      <c r="F44" s="17">
        <v>0</v>
      </c>
      <c r="G44" s="54">
        <v>0</v>
      </c>
      <c r="H44" s="10" t="s">
        <v>881</v>
      </c>
      <c r="I44" s="54">
        <v>0</v>
      </c>
      <c r="J44" s="54">
        <v>0</v>
      </c>
      <c r="K44" s="54">
        <v>0</v>
      </c>
    </row>
    <row r="45" spans="2:11" x14ac:dyDescent="0.25">
      <c r="B45" s="114"/>
      <c r="C45" s="59" t="s">
        <v>883</v>
      </c>
      <c r="D45" s="35" t="s">
        <v>601</v>
      </c>
      <c r="E45" s="17">
        <v>0</v>
      </c>
      <c r="F45" s="17">
        <v>0</v>
      </c>
      <c r="G45" s="54">
        <v>0</v>
      </c>
      <c r="H45" s="10" t="s">
        <v>881</v>
      </c>
      <c r="I45" s="54">
        <v>0</v>
      </c>
      <c r="J45" s="54">
        <v>0</v>
      </c>
      <c r="K45" s="54">
        <v>0</v>
      </c>
    </row>
    <row r="46" spans="2:11" x14ac:dyDescent="0.25">
      <c r="B46" s="114"/>
      <c r="C46" s="59" t="s">
        <v>884</v>
      </c>
      <c r="D46" s="35" t="s">
        <v>601</v>
      </c>
      <c r="E46" s="17">
        <v>0</v>
      </c>
      <c r="F46" s="17">
        <v>0</v>
      </c>
      <c r="G46" s="54">
        <v>0</v>
      </c>
      <c r="H46" s="10" t="s">
        <v>881</v>
      </c>
      <c r="I46" s="54">
        <v>0</v>
      </c>
      <c r="J46" s="54">
        <v>0</v>
      </c>
      <c r="K46" s="54">
        <v>0</v>
      </c>
    </row>
    <row r="47" spans="2:11" x14ac:dyDescent="0.25">
      <c r="B47" s="17">
        <v>2</v>
      </c>
      <c r="C47" s="34" t="s">
        <v>566</v>
      </c>
      <c r="D47" s="35"/>
      <c r="E47" s="17"/>
      <c r="F47" s="17"/>
      <c r="G47" s="54"/>
      <c r="H47" s="10"/>
      <c r="I47" s="54"/>
      <c r="J47" s="54"/>
      <c r="K47" s="54"/>
    </row>
    <row r="48" spans="2:11" x14ac:dyDescent="0.25">
      <c r="B48" s="114"/>
      <c r="C48" s="59" t="s">
        <v>885</v>
      </c>
      <c r="D48" s="35" t="s">
        <v>608</v>
      </c>
      <c r="E48" s="17">
        <v>0</v>
      </c>
      <c r="F48" s="17">
        <v>0</v>
      </c>
      <c r="G48" s="54">
        <v>0</v>
      </c>
      <c r="H48" s="10" t="s">
        <v>881</v>
      </c>
      <c r="I48" s="54">
        <v>0</v>
      </c>
      <c r="J48" s="54">
        <v>0</v>
      </c>
      <c r="K48" s="54">
        <v>0</v>
      </c>
    </row>
    <row r="49" spans="2:11" x14ac:dyDescent="0.25">
      <c r="B49" s="114"/>
      <c r="C49" s="59" t="s">
        <v>886</v>
      </c>
      <c r="D49" s="35" t="s">
        <v>608</v>
      </c>
      <c r="E49" s="17">
        <v>0</v>
      </c>
      <c r="F49" s="17">
        <v>0</v>
      </c>
      <c r="G49" s="54">
        <v>0</v>
      </c>
      <c r="H49" s="10" t="s">
        <v>881</v>
      </c>
      <c r="I49" s="54">
        <v>0</v>
      </c>
      <c r="J49" s="54">
        <v>0</v>
      </c>
      <c r="K49" s="54">
        <v>0</v>
      </c>
    </row>
    <row r="50" spans="2:11" x14ac:dyDescent="0.25">
      <c r="B50" s="114"/>
      <c r="C50" s="59" t="s">
        <v>887</v>
      </c>
      <c r="D50" s="35" t="s">
        <v>593</v>
      </c>
      <c r="E50" s="17">
        <v>0</v>
      </c>
      <c r="F50" s="17">
        <v>0</v>
      </c>
      <c r="G50" s="54">
        <v>0</v>
      </c>
      <c r="H50" s="10" t="s">
        <v>881</v>
      </c>
      <c r="I50" s="54">
        <v>0</v>
      </c>
      <c r="J50" s="54">
        <v>0</v>
      </c>
      <c r="K50" s="54">
        <v>0</v>
      </c>
    </row>
    <row r="51" spans="2:11" x14ac:dyDescent="0.25">
      <c r="B51" s="17">
        <v>3</v>
      </c>
      <c r="C51" s="34" t="s">
        <v>888</v>
      </c>
      <c r="D51" s="35"/>
      <c r="E51" s="17"/>
      <c r="F51" s="17"/>
      <c r="G51" s="54"/>
      <c r="H51" s="10"/>
      <c r="I51" s="54"/>
      <c r="J51" s="54"/>
      <c r="K51" s="54"/>
    </row>
    <row r="52" spans="2:11" x14ac:dyDescent="0.25">
      <c r="B52" s="114"/>
      <c r="C52" s="59" t="s">
        <v>889</v>
      </c>
      <c r="D52" s="35" t="s">
        <v>890</v>
      </c>
      <c r="E52" s="17">
        <v>0</v>
      </c>
      <c r="F52" s="17">
        <v>0</v>
      </c>
      <c r="G52" s="54">
        <v>0</v>
      </c>
      <c r="H52" s="10" t="s">
        <v>881</v>
      </c>
      <c r="I52" s="54">
        <v>0</v>
      </c>
      <c r="J52" s="54">
        <v>0</v>
      </c>
      <c r="K52" s="54">
        <v>0</v>
      </c>
    </row>
    <row r="53" spans="2:11" x14ac:dyDescent="0.25">
      <c r="B53" s="114"/>
      <c r="C53" s="59" t="s">
        <v>891</v>
      </c>
      <c r="D53" s="35" t="s">
        <v>892</v>
      </c>
      <c r="E53" s="17">
        <v>0</v>
      </c>
      <c r="F53" s="17">
        <v>0</v>
      </c>
      <c r="G53" s="54">
        <v>0</v>
      </c>
      <c r="H53" s="10" t="s">
        <v>881</v>
      </c>
      <c r="I53" s="54">
        <v>0</v>
      </c>
      <c r="J53" s="54">
        <v>0</v>
      </c>
      <c r="K53" s="54">
        <v>0</v>
      </c>
    </row>
    <row r="54" spans="2:11" x14ac:dyDescent="0.25">
      <c r="B54" s="114"/>
      <c r="C54" s="59" t="s">
        <v>893</v>
      </c>
      <c r="D54" s="35" t="s">
        <v>892</v>
      </c>
      <c r="E54" s="17">
        <v>0</v>
      </c>
      <c r="F54" s="17">
        <v>0</v>
      </c>
      <c r="G54" s="54">
        <v>0</v>
      </c>
      <c r="H54" s="10" t="s">
        <v>881</v>
      </c>
      <c r="I54" s="54">
        <v>0</v>
      </c>
      <c r="J54" s="54">
        <v>0</v>
      </c>
      <c r="K54" s="54">
        <v>0</v>
      </c>
    </row>
    <row r="55" spans="2:11" x14ac:dyDescent="0.25">
      <c r="B55" s="114"/>
      <c r="C55" s="59" t="s">
        <v>894</v>
      </c>
      <c r="D55" s="35" t="s">
        <v>892</v>
      </c>
      <c r="E55" s="17">
        <v>0</v>
      </c>
      <c r="F55" s="17">
        <v>0</v>
      </c>
      <c r="G55" s="54">
        <v>0</v>
      </c>
      <c r="H55" s="10" t="s">
        <v>881</v>
      </c>
      <c r="I55" s="54">
        <v>0</v>
      </c>
      <c r="J55" s="54">
        <v>0</v>
      </c>
      <c r="K55" s="54">
        <v>0</v>
      </c>
    </row>
    <row r="56" spans="2:11" x14ac:dyDescent="0.25">
      <c r="B56" s="17">
        <v>4</v>
      </c>
      <c r="C56" s="34" t="s">
        <v>895</v>
      </c>
      <c r="D56" s="35"/>
      <c r="E56" s="17"/>
      <c r="F56" s="17"/>
      <c r="G56" s="54"/>
      <c r="H56" s="10"/>
      <c r="I56" s="54"/>
      <c r="J56" s="54"/>
      <c r="K56" s="54"/>
    </row>
    <row r="57" spans="2:11" x14ac:dyDescent="0.25">
      <c r="B57" s="114"/>
      <c r="C57" s="59" t="s">
        <v>896</v>
      </c>
      <c r="D57" s="35" t="s">
        <v>601</v>
      </c>
      <c r="E57" s="17">
        <v>0</v>
      </c>
      <c r="F57" s="17">
        <v>0</v>
      </c>
      <c r="G57" s="54">
        <v>0</v>
      </c>
      <c r="H57" s="10" t="s">
        <v>881</v>
      </c>
      <c r="I57" s="54">
        <v>0</v>
      </c>
      <c r="J57" s="54">
        <v>0</v>
      </c>
      <c r="K57" s="54">
        <v>0</v>
      </c>
    </row>
    <row r="58" spans="2:11" x14ac:dyDescent="0.25">
      <c r="B58" s="114"/>
      <c r="C58" s="59" t="s">
        <v>897</v>
      </c>
      <c r="D58" s="35" t="s">
        <v>601</v>
      </c>
      <c r="E58" s="17">
        <v>0</v>
      </c>
      <c r="F58" s="17">
        <v>0</v>
      </c>
      <c r="G58" s="54">
        <v>0</v>
      </c>
      <c r="H58" s="10" t="s">
        <v>881</v>
      </c>
      <c r="I58" s="54">
        <v>0</v>
      </c>
      <c r="J58" s="54">
        <v>0</v>
      </c>
      <c r="K58" s="54">
        <v>0</v>
      </c>
    </row>
    <row r="59" spans="2:11" x14ac:dyDescent="0.25">
      <c r="B59" s="114"/>
      <c r="C59" s="59" t="s">
        <v>898</v>
      </c>
      <c r="D59" s="35" t="s">
        <v>593</v>
      </c>
      <c r="E59" s="17">
        <v>0</v>
      </c>
      <c r="F59" s="17">
        <v>0</v>
      </c>
      <c r="G59" s="54">
        <v>0</v>
      </c>
      <c r="H59" s="10" t="s">
        <v>881</v>
      </c>
      <c r="I59" s="54">
        <v>0</v>
      </c>
      <c r="J59" s="54">
        <v>0</v>
      </c>
      <c r="K59" s="54">
        <v>0</v>
      </c>
    </row>
    <row r="60" spans="2:11" x14ac:dyDescent="0.25">
      <c r="B60" s="17">
        <v>5</v>
      </c>
      <c r="C60" s="34" t="s">
        <v>899</v>
      </c>
      <c r="D60" s="35"/>
      <c r="E60" s="17"/>
      <c r="F60" s="17"/>
      <c r="G60" s="54"/>
      <c r="H60" s="10"/>
      <c r="I60" s="54"/>
      <c r="J60" s="54"/>
      <c r="K60" s="54"/>
    </row>
    <row r="61" spans="2:11" x14ac:dyDescent="0.25">
      <c r="B61" s="114"/>
      <c r="C61" s="59" t="s">
        <v>899</v>
      </c>
      <c r="D61" s="35" t="s">
        <v>601</v>
      </c>
      <c r="E61" s="17">
        <v>0</v>
      </c>
      <c r="F61" s="17">
        <v>0</v>
      </c>
      <c r="G61" s="54">
        <v>0</v>
      </c>
      <c r="H61" s="10" t="s">
        <v>881</v>
      </c>
      <c r="I61" s="54">
        <v>0</v>
      </c>
      <c r="J61" s="54">
        <v>0</v>
      </c>
      <c r="K61" s="54">
        <v>0</v>
      </c>
    </row>
    <row r="62" spans="2:11" x14ac:dyDescent="0.25">
      <c r="B62" s="17">
        <v>6</v>
      </c>
      <c r="C62" s="34" t="s">
        <v>571</v>
      </c>
      <c r="D62" s="35"/>
      <c r="E62" s="17"/>
      <c r="F62" s="17"/>
      <c r="G62" s="54"/>
      <c r="H62" s="10"/>
      <c r="I62" s="54"/>
      <c r="J62" s="54"/>
      <c r="K62" s="54"/>
    </row>
    <row r="63" spans="2:11" x14ac:dyDescent="0.25">
      <c r="B63" s="114"/>
      <c r="C63" s="59" t="s">
        <v>900</v>
      </c>
      <c r="D63" s="35" t="s">
        <v>901</v>
      </c>
      <c r="E63" s="17">
        <v>0</v>
      </c>
      <c r="F63" s="17">
        <v>0</v>
      </c>
      <c r="G63" s="54">
        <v>0</v>
      </c>
      <c r="H63" s="10" t="s">
        <v>881</v>
      </c>
      <c r="I63" s="54">
        <v>0</v>
      </c>
      <c r="J63" s="54">
        <v>0</v>
      </c>
      <c r="K63" s="54">
        <v>0</v>
      </c>
    </row>
    <row r="64" spans="2:11" x14ac:dyDescent="0.25">
      <c r="B64" s="114"/>
      <c r="C64" s="59" t="s">
        <v>902</v>
      </c>
      <c r="D64" s="35" t="s">
        <v>901</v>
      </c>
      <c r="E64" s="17">
        <v>0</v>
      </c>
      <c r="F64" s="17">
        <v>0</v>
      </c>
      <c r="G64" s="54">
        <v>0</v>
      </c>
      <c r="H64" s="10" t="s">
        <v>881</v>
      </c>
      <c r="I64" s="54">
        <v>0</v>
      </c>
      <c r="J64" s="54">
        <v>0</v>
      </c>
      <c r="K64" s="54">
        <v>0</v>
      </c>
    </row>
    <row r="65" spans="2:11" ht="31.5" x14ac:dyDescent="0.25">
      <c r="B65" s="114"/>
      <c r="C65" s="59" t="s">
        <v>903</v>
      </c>
      <c r="D65" s="35" t="s">
        <v>904</v>
      </c>
      <c r="E65" s="17">
        <v>0</v>
      </c>
      <c r="F65" s="17">
        <v>0</v>
      </c>
      <c r="G65" s="54">
        <v>0</v>
      </c>
      <c r="H65" s="10" t="s">
        <v>881</v>
      </c>
      <c r="I65" s="54">
        <v>0</v>
      </c>
      <c r="J65" s="54">
        <v>0</v>
      </c>
      <c r="K65" s="54">
        <v>0</v>
      </c>
    </row>
    <row r="66" spans="2:11" x14ac:dyDescent="0.25">
      <c r="B66" s="17">
        <v>7</v>
      </c>
      <c r="C66" s="34" t="s">
        <v>905</v>
      </c>
      <c r="D66" s="35"/>
      <c r="E66" s="17"/>
      <c r="F66" s="17"/>
      <c r="G66" s="54"/>
      <c r="H66" s="10"/>
      <c r="I66" s="54"/>
      <c r="J66" s="54"/>
      <c r="K66" s="54"/>
    </row>
    <row r="67" spans="2:11" x14ac:dyDescent="0.25">
      <c r="B67" s="114"/>
      <c r="C67" s="59" t="s">
        <v>906</v>
      </c>
      <c r="D67" s="35" t="s">
        <v>890</v>
      </c>
      <c r="E67" s="17">
        <v>0</v>
      </c>
      <c r="F67" s="17">
        <v>0</v>
      </c>
      <c r="G67" s="54">
        <v>0</v>
      </c>
      <c r="H67" s="10" t="s">
        <v>881</v>
      </c>
      <c r="I67" s="54">
        <v>0</v>
      </c>
      <c r="J67" s="54">
        <v>0</v>
      </c>
      <c r="K67" s="54">
        <v>0</v>
      </c>
    </row>
    <row r="68" spans="2:11" x14ac:dyDescent="0.25">
      <c r="B68" s="114"/>
      <c r="C68" s="59" t="s">
        <v>907</v>
      </c>
      <c r="D68" s="35" t="s">
        <v>606</v>
      </c>
      <c r="E68" s="17">
        <v>0</v>
      </c>
      <c r="F68" s="17">
        <v>0</v>
      </c>
      <c r="G68" s="54">
        <v>0</v>
      </c>
      <c r="H68" s="10" t="s">
        <v>881</v>
      </c>
      <c r="I68" s="54">
        <v>0</v>
      </c>
      <c r="J68" s="54">
        <v>0</v>
      </c>
      <c r="K68" s="54">
        <v>0</v>
      </c>
    </row>
    <row r="69" spans="2:11" x14ac:dyDescent="0.25">
      <c r="B69" s="17">
        <v>8</v>
      </c>
      <c r="C69" s="34" t="s">
        <v>908</v>
      </c>
      <c r="D69" s="35"/>
      <c r="E69" s="17"/>
      <c r="F69" s="17"/>
      <c r="G69" s="54"/>
      <c r="H69" s="10"/>
      <c r="I69" s="54"/>
      <c r="J69" s="54"/>
      <c r="K69" s="54"/>
    </row>
    <row r="70" spans="2:11" x14ac:dyDescent="0.25">
      <c r="B70" s="114"/>
      <c r="C70" s="59" t="s">
        <v>908</v>
      </c>
      <c r="D70" s="35" t="s">
        <v>890</v>
      </c>
      <c r="E70" s="17">
        <v>0</v>
      </c>
      <c r="F70" s="17">
        <v>0</v>
      </c>
      <c r="G70" s="54">
        <v>0</v>
      </c>
      <c r="H70" s="10" t="s">
        <v>881</v>
      </c>
      <c r="I70" s="54">
        <v>0</v>
      </c>
      <c r="J70" s="54">
        <v>0</v>
      </c>
      <c r="K70" s="54">
        <v>0</v>
      </c>
    </row>
    <row r="71" spans="2:11" x14ac:dyDescent="0.25">
      <c r="B71" s="22">
        <v>3</v>
      </c>
      <c r="C71" s="34" t="s">
        <v>477</v>
      </c>
      <c r="D71" s="9"/>
      <c r="E71" s="55"/>
      <c r="F71" s="55"/>
      <c r="G71" s="55"/>
      <c r="H71" s="22"/>
      <c r="I71" s="55"/>
      <c r="J71" s="55"/>
      <c r="K71" s="55"/>
    </row>
    <row r="72" spans="2:11" x14ac:dyDescent="0.25">
      <c r="B72" s="17">
        <v>1</v>
      </c>
      <c r="C72" s="34" t="s">
        <v>565</v>
      </c>
      <c r="D72" s="35"/>
      <c r="E72" s="17"/>
      <c r="F72" s="17"/>
      <c r="G72" s="54"/>
      <c r="H72" s="10"/>
      <c r="I72" s="54"/>
      <c r="J72" s="54"/>
      <c r="K72" s="54"/>
    </row>
    <row r="73" spans="2:11" x14ac:dyDescent="0.25">
      <c r="B73" s="114"/>
      <c r="C73" s="59" t="s">
        <v>877</v>
      </c>
      <c r="D73" s="35" t="s">
        <v>601</v>
      </c>
      <c r="E73" s="17">
        <v>12</v>
      </c>
      <c r="F73" s="17">
        <v>0</v>
      </c>
      <c r="G73" s="54">
        <v>0</v>
      </c>
      <c r="H73" s="10" t="s">
        <v>881</v>
      </c>
      <c r="I73" s="54">
        <v>0</v>
      </c>
      <c r="J73" s="54">
        <v>0</v>
      </c>
      <c r="K73" s="54">
        <v>0</v>
      </c>
    </row>
    <row r="74" spans="2:11" x14ac:dyDescent="0.25">
      <c r="B74" s="114"/>
      <c r="C74" s="59" t="s">
        <v>879</v>
      </c>
      <c r="D74" s="35" t="s">
        <v>601</v>
      </c>
      <c r="E74" s="17">
        <v>0</v>
      </c>
      <c r="F74" s="17">
        <v>0</v>
      </c>
      <c r="G74" s="54">
        <v>0</v>
      </c>
      <c r="H74" s="10" t="s">
        <v>881</v>
      </c>
      <c r="I74" s="54">
        <v>0</v>
      </c>
      <c r="J74" s="54">
        <v>0</v>
      </c>
      <c r="K74" s="54">
        <v>0</v>
      </c>
    </row>
    <row r="75" spans="2:11" x14ac:dyDescent="0.25">
      <c r="B75" s="114"/>
      <c r="C75" s="59" t="s">
        <v>880</v>
      </c>
      <c r="D75" s="35" t="s">
        <v>601</v>
      </c>
      <c r="E75" s="17">
        <v>0</v>
      </c>
      <c r="F75" s="17">
        <v>0</v>
      </c>
      <c r="G75" s="54">
        <v>0</v>
      </c>
      <c r="H75" s="10" t="s">
        <v>881</v>
      </c>
      <c r="I75" s="54">
        <v>0</v>
      </c>
      <c r="J75" s="54">
        <v>0</v>
      </c>
      <c r="K75" s="54">
        <v>0</v>
      </c>
    </row>
    <row r="76" spans="2:11" x14ac:dyDescent="0.25">
      <c r="B76" s="114"/>
      <c r="C76" s="59" t="s">
        <v>882</v>
      </c>
      <c r="D76" s="35" t="s">
        <v>601</v>
      </c>
      <c r="E76" s="17">
        <v>0</v>
      </c>
      <c r="F76" s="17">
        <v>0</v>
      </c>
      <c r="G76" s="54">
        <v>0</v>
      </c>
      <c r="H76" s="10" t="s">
        <v>881</v>
      </c>
      <c r="I76" s="54">
        <v>0</v>
      </c>
      <c r="J76" s="54">
        <v>0</v>
      </c>
      <c r="K76" s="54">
        <v>0</v>
      </c>
    </row>
    <row r="77" spans="2:11" x14ac:dyDescent="0.25">
      <c r="B77" s="114"/>
      <c r="C77" s="59" t="s">
        <v>883</v>
      </c>
      <c r="D77" s="35" t="s">
        <v>601</v>
      </c>
      <c r="E77" s="17">
        <v>0</v>
      </c>
      <c r="F77" s="17">
        <v>0</v>
      </c>
      <c r="G77" s="54">
        <v>0</v>
      </c>
      <c r="H77" s="10" t="s">
        <v>881</v>
      </c>
      <c r="I77" s="54">
        <v>0</v>
      </c>
      <c r="J77" s="54">
        <v>0</v>
      </c>
      <c r="K77" s="54">
        <v>0</v>
      </c>
    </row>
    <row r="78" spans="2:11" x14ac:dyDescent="0.25">
      <c r="B78" s="114"/>
      <c r="C78" s="59" t="s">
        <v>884</v>
      </c>
      <c r="D78" s="35" t="s">
        <v>601</v>
      </c>
      <c r="E78" s="17">
        <v>0</v>
      </c>
      <c r="F78" s="17">
        <v>0</v>
      </c>
      <c r="G78" s="54">
        <v>0</v>
      </c>
      <c r="H78" s="10" t="s">
        <v>881</v>
      </c>
      <c r="I78" s="54">
        <v>0</v>
      </c>
      <c r="J78" s="54">
        <v>0</v>
      </c>
      <c r="K78" s="54">
        <v>0</v>
      </c>
    </row>
    <row r="79" spans="2:11" x14ac:dyDescent="0.25">
      <c r="B79" s="17">
        <v>2</v>
      </c>
      <c r="C79" s="34" t="s">
        <v>566</v>
      </c>
      <c r="D79" s="35"/>
      <c r="E79" s="17"/>
      <c r="F79" s="17"/>
      <c r="G79" s="54"/>
      <c r="H79" s="10"/>
      <c r="I79" s="54"/>
      <c r="J79" s="54"/>
      <c r="K79" s="54"/>
    </row>
    <row r="80" spans="2:11" x14ac:dyDescent="0.25">
      <c r="B80" s="114"/>
      <c r="C80" s="59" t="s">
        <v>885</v>
      </c>
      <c r="D80" s="35" t="s">
        <v>608</v>
      </c>
      <c r="E80" s="17">
        <v>0</v>
      </c>
      <c r="F80" s="17">
        <v>0</v>
      </c>
      <c r="G80" s="54">
        <v>0</v>
      </c>
      <c r="H80" s="10" t="s">
        <v>881</v>
      </c>
      <c r="I80" s="54">
        <v>0</v>
      </c>
      <c r="J80" s="54">
        <v>0</v>
      </c>
      <c r="K80" s="54">
        <v>0</v>
      </c>
    </row>
    <row r="81" spans="2:11" x14ac:dyDescent="0.25">
      <c r="B81" s="114"/>
      <c r="C81" s="59" t="s">
        <v>886</v>
      </c>
      <c r="D81" s="35" t="s">
        <v>608</v>
      </c>
      <c r="E81" s="17">
        <v>0</v>
      </c>
      <c r="F81" s="17">
        <v>0</v>
      </c>
      <c r="G81" s="54">
        <v>0</v>
      </c>
      <c r="H81" s="10" t="s">
        <v>881</v>
      </c>
      <c r="I81" s="54">
        <v>0</v>
      </c>
      <c r="J81" s="54">
        <v>0</v>
      </c>
      <c r="K81" s="54">
        <v>0</v>
      </c>
    </row>
    <row r="82" spans="2:11" x14ac:dyDescent="0.25">
      <c r="B82" s="114"/>
      <c r="C82" s="59" t="s">
        <v>887</v>
      </c>
      <c r="D82" s="35" t="s">
        <v>593</v>
      </c>
      <c r="E82" s="17">
        <v>0</v>
      </c>
      <c r="F82" s="17">
        <v>0</v>
      </c>
      <c r="G82" s="54">
        <v>0</v>
      </c>
      <c r="H82" s="10" t="s">
        <v>881</v>
      </c>
      <c r="I82" s="54">
        <v>0</v>
      </c>
      <c r="J82" s="54">
        <v>0</v>
      </c>
      <c r="K82" s="54">
        <v>0</v>
      </c>
    </row>
    <row r="83" spans="2:11" x14ac:dyDescent="0.25">
      <c r="B83" s="17">
        <v>3</v>
      </c>
      <c r="C83" s="34" t="s">
        <v>888</v>
      </c>
      <c r="D83" s="35"/>
      <c r="E83" s="17"/>
      <c r="F83" s="17"/>
      <c r="G83" s="54"/>
      <c r="H83" s="10"/>
      <c r="I83" s="54"/>
      <c r="J83" s="54"/>
      <c r="K83" s="54"/>
    </row>
    <row r="84" spans="2:11" x14ac:dyDescent="0.25">
      <c r="B84" s="114"/>
      <c r="C84" s="59" t="s">
        <v>889</v>
      </c>
      <c r="D84" s="35" t="s">
        <v>890</v>
      </c>
      <c r="E84" s="17">
        <v>0</v>
      </c>
      <c r="F84" s="17">
        <v>0</v>
      </c>
      <c r="G84" s="54">
        <v>0</v>
      </c>
      <c r="H84" s="10" t="s">
        <v>881</v>
      </c>
      <c r="I84" s="54">
        <v>0</v>
      </c>
      <c r="J84" s="54">
        <v>0</v>
      </c>
      <c r="K84" s="54">
        <v>0</v>
      </c>
    </row>
    <row r="85" spans="2:11" x14ac:dyDescent="0.25">
      <c r="B85" s="114"/>
      <c r="C85" s="59" t="s">
        <v>891</v>
      </c>
      <c r="D85" s="35" t="s">
        <v>892</v>
      </c>
      <c r="E85" s="17">
        <v>0</v>
      </c>
      <c r="F85" s="17">
        <v>0</v>
      </c>
      <c r="G85" s="54">
        <v>0</v>
      </c>
      <c r="H85" s="10" t="s">
        <v>881</v>
      </c>
      <c r="I85" s="54">
        <v>0</v>
      </c>
      <c r="J85" s="54">
        <v>0</v>
      </c>
      <c r="K85" s="54">
        <v>0</v>
      </c>
    </row>
    <row r="86" spans="2:11" x14ac:dyDescent="0.25">
      <c r="B86" s="114"/>
      <c r="C86" s="59" t="s">
        <v>893</v>
      </c>
      <c r="D86" s="35" t="s">
        <v>892</v>
      </c>
      <c r="E86" s="17">
        <v>0</v>
      </c>
      <c r="F86" s="17">
        <v>0</v>
      </c>
      <c r="G86" s="54">
        <v>0</v>
      </c>
      <c r="H86" s="10" t="s">
        <v>881</v>
      </c>
      <c r="I86" s="54">
        <v>0</v>
      </c>
      <c r="J86" s="54">
        <v>0</v>
      </c>
      <c r="K86" s="54">
        <v>0</v>
      </c>
    </row>
    <row r="87" spans="2:11" x14ac:dyDescent="0.25">
      <c r="B87" s="114"/>
      <c r="C87" s="59" t="s">
        <v>894</v>
      </c>
      <c r="D87" s="35" t="s">
        <v>892</v>
      </c>
      <c r="E87" s="17">
        <v>0</v>
      </c>
      <c r="F87" s="17">
        <v>0</v>
      </c>
      <c r="G87" s="54">
        <v>0</v>
      </c>
      <c r="H87" s="10" t="s">
        <v>881</v>
      </c>
      <c r="I87" s="54">
        <v>0</v>
      </c>
      <c r="J87" s="54">
        <v>0</v>
      </c>
      <c r="K87" s="54">
        <v>0</v>
      </c>
    </row>
    <row r="88" spans="2:11" x14ac:dyDescent="0.25">
      <c r="B88" s="17">
        <v>4</v>
      </c>
      <c r="C88" s="34" t="s">
        <v>895</v>
      </c>
      <c r="D88" s="35"/>
      <c r="E88" s="17"/>
      <c r="F88" s="17"/>
      <c r="G88" s="54"/>
      <c r="H88" s="10"/>
      <c r="I88" s="54"/>
      <c r="J88" s="54"/>
      <c r="K88" s="54"/>
    </row>
    <row r="89" spans="2:11" x14ac:dyDescent="0.25">
      <c r="B89" s="114"/>
      <c r="C89" s="59" t="s">
        <v>896</v>
      </c>
      <c r="D89" s="35" t="s">
        <v>601</v>
      </c>
      <c r="E89" s="17">
        <v>0</v>
      </c>
      <c r="F89" s="17">
        <v>0</v>
      </c>
      <c r="G89" s="54">
        <v>0</v>
      </c>
      <c r="H89" s="10" t="s">
        <v>881</v>
      </c>
      <c r="I89" s="54">
        <v>0</v>
      </c>
      <c r="J89" s="54">
        <v>0</v>
      </c>
      <c r="K89" s="54">
        <v>0</v>
      </c>
    </row>
    <row r="90" spans="2:11" x14ac:dyDescent="0.25">
      <c r="B90" s="114"/>
      <c r="C90" s="59" t="s">
        <v>897</v>
      </c>
      <c r="D90" s="35" t="s">
        <v>601</v>
      </c>
      <c r="E90" s="17">
        <v>0</v>
      </c>
      <c r="F90" s="17">
        <v>0</v>
      </c>
      <c r="G90" s="54">
        <v>0</v>
      </c>
      <c r="H90" s="10" t="s">
        <v>881</v>
      </c>
      <c r="I90" s="54">
        <v>0</v>
      </c>
      <c r="J90" s="54">
        <v>0</v>
      </c>
      <c r="K90" s="54">
        <v>0</v>
      </c>
    </row>
    <row r="91" spans="2:11" x14ac:dyDescent="0.25">
      <c r="B91" s="114"/>
      <c r="C91" s="59" t="s">
        <v>898</v>
      </c>
      <c r="D91" s="35" t="s">
        <v>593</v>
      </c>
      <c r="E91" s="17">
        <v>0</v>
      </c>
      <c r="F91" s="17">
        <v>0</v>
      </c>
      <c r="G91" s="54">
        <v>0</v>
      </c>
      <c r="H91" s="10" t="s">
        <v>881</v>
      </c>
      <c r="I91" s="54">
        <v>0</v>
      </c>
      <c r="J91" s="54">
        <v>0</v>
      </c>
      <c r="K91" s="54">
        <v>0</v>
      </c>
    </row>
    <row r="92" spans="2:11" x14ac:dyDescent="0.25">
      <c r="B92" s="17">
        <v>5</v>
      </c>
      <c r="C92" s="34" t="s">
        <v>899</v>
      </c>
      <c r="D92" s="35"/>
      <c r="E92" s="17"/>
      <c r="F92" s="17"/>
      <c r="G92" s="54"/>
      <c r="H92" s="10"/>
      <c r="I92" s="54"/>
      <c r="J92" s="54"/>
      <c r="K92" s="54"/>
    </row>
    <row r="93" spans="2:11" x14ac:dyDescent="0.25">
      <c r="B93" s="114"/>
      <c r="C93" s="59" t="s">
        <v>899</v>
      </c>
      <c r="D93" s="35" t="s">
        <v>601</v>
      </c>
      <c r="E93" s="17">
        <v>0</v>
      </c>
      <c r="F93" s="17">
        <v>0</v>
      </c>
      <c r="G93" s="54">
        <v>0</v>
      </c>
      <c r="H93" s="10" t="s">
        <v>881</v>
      </c>
      <c r="I93" s="54">
        <v>0</v>
      </c>
      <c r="J93" s="54">
        <v>0</v>
      </c>
      <c r="K93" s="54">
        <v>0</v>
      </c>
    </row>
    <row r="94" spans="2:11" x14ac:dyDescent="0.25">
      <c r="B94" s="17">
        <v>6</v>
      </c>
      <c r="C94" s="34" t="s">
        <v>571</v>
      </c>
      <c r="D94" s="35"/>
      <c r="E94" s="17"/>
      <c r="F94" s="17"/>
      <c r="G94" s="54"/>
      <c r="H94" s="10"/>
      <c r="I94" s="54"/>
      <c r="J94" s="54"/>
      <c r="K94" s="54"/>
    </row>
    <row r="95" spans="2:11" x14ac:dyDescent="0.25">
      <c r="B95" s="114"/>
      <c r="C95" s="59" t="s">
        <v>900</v>
      </c>
      <c r="D95" s="35" t="s">
        <v>901</v>
      </c>
      <c r="E95" s="17">
        <v>0</v>
      </c>
      <c r="F95" s="17">
        <v>0</v>
      </c>
      <c r="G95" s="54">
        <v>0</v>
      </c>
      <c r="H95" s="10" t="s">
        <v>881</v>
      </c>
      <c r="I95" s="54">
        <v>0</v>
      </c>
      <c r="J95" s="54">
        <v>0</v>
      </c>
      <c r="K95" s="54">
        <v>0</v>
      </c>
    </row>
    <row r="96" spans="2:11" x14ac:dyDescent="0.25">
      <c r="B96" s="114"/>
      <c r="C96" s="59" t="s">
        <v>902</v>
      </c>
      <c r="D96" s="35" t="s">
        <v>901</v>
      </c>
      <c r="E96" s="17">
        <v>0</v>
      </c>
      <c r="F96" s="17">
        <v>0</v>
      </c>
      <c r="G96" s="54">
        <v>0</v>
      </c>
      <c r="H96" s="10" t="s">
        <v>881</v>
      </c>
      <c r="I96" s="54">
        <v>0</v>
      </c>
      <c r="J96" s="54">
        <v>0</v>
      </c>
      <c r="K96" s="54">
        <v>0</v>
      </c>
    </row>
    <row r="97" spans="2:11" ht="31.5" x14ac:dyDescent="0.25">
      <c r="B97" s="114"/>
      <c r="C97" s="59" t="s">
        <v>903</v>
      </c>
      <c r="D97" s="35" t="s">
        <v>904</v>
      </c>
      <c r="E97" s="17">
        <v>0</v>
      </c>
      <c r="F97" s="17">
        <v>0</v>
      </c>
      <c r="G97" s="54">
        <v>0</v>
      </c>
      <c r="H97" s="10" t="s">
        <v>881</v>
      </c>
      <c r="I97" s="54">
        <v>0</v>
      </c>
      <c r="J97" s="54">
        <v>0</v>
      </c>
      <c r="K97" s="54">
        <v>0</v>
      </c>
    </row>
    <row r="98" spans="2:11" x14ac:dyDescent="0.25">
      <c r="B98" s="17">
        <v>7</v>
      </c>
      <c r="C98" s="34" t="s">
        <v>905</v>
      </c>
      <c r="D98" s="35"/>
      <c r="E98" s="17"/>
      <c r="F98" s="17"/>
      <c r="G98" s="54"/>
      <c r="H98" s="10"/>
      <c r="I98" s="54"/>
      <c r="J98" s="54"/>
      <c r="K98" s="54"/>
    </row>
    <row r="99" spans="2:11" x14ac:dyDescent="0.25">
      <c r="B99" s="114"/>
      <c r="C99" s="59" t="s">
        <v>906</v>
      </c>
      <c r="D99" s="35" t="s">
        <v>890</v>
      </c>
      <c r="E99" s="17">
        <v>0</v>
      </c>
      <c r="F99" s="17">
        <v>0</v>
      </c>
      <c r="G99" s="54">
        <v>0</v>
      </c>
      <c r="H99" s="10" t="s">
        <v>881</v>
      </c>
      <c r="I99" s="54">
        <v>0</v>
      </c>
      <c r="J99" s="54">
        <v>0</v>
      </c>
      <c r="K99" s="54">
        <v>0</v>
      </c>
    </row>
    <row r="100" spans="2:11" x14ac:dyDescent="0.25">
      <c r="B100" s="114"/>
      <c r="C100" s="59" t="s">
        <v>907</v>
      </c>
      <c r="D100" s="35" t="s">
        <v>606</v>
      </c>
      <c r="E100" s="17">
        <v>0</v>
      </c>
      <c r="F100" s="17">
        <v>0</v>
      </c>
      <c r="G100" s="54">
        <v>0</v>
      </c>
      <c r="H100" s="10" t="s">
        <v>881</v>
      </c>
      <c r="I100" s="54">
        <v>0</v>
      </c>
      <c r="J100" s="54">
        <v>0</v>
      </c>
      <c r="K100" s="54">
        <v>0</v>
      </c>
    </row>
    <row r="101" spans="2:11" x14ac:dyDescent="0.25">
      <c r="B101" s="17">
        <v>8</v>
      </c>
      <c r="C101" s="34" t="s">
        <v>908</v>
      </c>
      <c r="D101" s="35"/>
      <c r="E101" s="17"/>
      <c r="F101" s="17"/>
      <c r="G101" s="54"/>
      <c r="H101" s="10"/>
      <c r="I101" s="54"/>
      <c r="J101" s="54"/>
      <c r="K101" s="54"/>
    </row>
    <row r="102" spans="2:11" x14ac:dyDescent="0.25">
      <c r="B102" s="114"/>
      <c r="C102" s="59" t="s">
        <v>908</v>
      </c>
      <c r="D102" s="35" t="s">
        <v>890</v>
      </c>
      <c r="E102" s="17">
        <v>0</v>
      </c>
      <c r="F102" s="17">
        <v>0</v>
      </c>
      <c r="G102" s="54">
        <v>0</v>
      </c>
      <c r="H102" s="10" t="s">
        <v>881</v>
      </c>
      <c r="I102" s="54">
        <v>0</v>
      </c>
      <c r="J102" s="54">
        <v>0</v>
      </c>
      <c r="K102" s="54">
        <v>0</v>
      </c>
    </row>
    <row r="103" spans="2:11" x14ac:dyDescent="0.25">
      <c r="B103" s="22">
        <v>4</v>
      </c>
      <c r="C103" s="34" t="s">
        <v>478</v>
      </c>
      <c r="D103" s="9"/>
      <c r="E103" s="55"/>
      <c r="F103" s="55"/>
      <c r="G103" s="55"/>
      <c r="H103" s="22"/>
      <c r="I103" s="55"/>
      <c r="J103" s="55"/>
      <c r="K103" s="55"/>
    </row>
    <row r="104" spans="2:11" x14ac:dyDescent="0.25">
      <c r="B104" s="17">
        <v>1</v>
      </c>
      <c r="C104" s="34" t="s">
        <v>565</v>
      </c>
      <c r="D104" s="35"/>
      <c r="E104" s="17"/>
      <c r="F104" s="17"/>
      <c r="G104" s="54"/>
      <c r="H104" s="10"/>
      <c r="I104" s="54"/>
      <c r="J104" s="54"/>
      <c r="K104" s="54"/>
    </row>
    <row r="105" spans="2:11" x14ac:dyDescent="0.25">
      <c r="B105" s="114"/>
      <c r="C105" s="59" t="s">
        <v>877</v>
      </c>
      <c r="D105" s="35" t="s">
        <v>601</v>
      </c>
      <c r="E105" s="17">
        <v>14</v>
      </c>
      <c r="F105" s="17">
        <v>0</v>
      </c>
      <c r="G105" s="54">
        <v>0</v>
      </c>
      <c r="H105" s="10" t="s">
        <v>881</v>
      </c>
      <c r="I105" s="54">
        <v>0</v>
      </c>
      <c r="J105" s="54">
        <v>0</v>
      </c>
      <c r="K105" s="54">
        <v>0</v>
      </c>
    </row>
    <row r="106" spans="2:11" x14ac:dyDescent="0.25">
      <c r="B106" s="114"/>
      <c r="C106" s="59" t="s">
        <v>879</v>
      </c>
      <c r="D106" s="35" t="s">
        <v>601</v>
      </c>
      <c r="E106" s="17">
        <v>0</v>
      </c>
      <c r="F106" s="17">
        <v>0</v>
      </c>
      <c r="G106" s="54">
        <v>0</v>
      </c>
      <c r="H106" s="10" t="s">
        <v>881</v>
      </c>
      <c r="I106" s="54">
        <v>0</v>
      </c>
      <c r="J106" s="54">
        <v>0</v>
      </c>
      <c r="K106" s="54">
        <v>0</v>
      </c>
    </row>
    <row r="107" spans="2:11" x14ac:dyDescent="0.25">
      <c r="B107" s="114"/>
      <c r="C107" s="59" t="s">
        <v>880</v>
      </c>
      <c r="D107" s="35" t="s">
        <v>601</v>
      </c>
      <c r="E107" s="17">
        <v>0</v>
      </c>
      <c r="F107" s="17">
        <v>0</v>
      </c>
      <c r="G107" s="54">
        <v>0</v>
      </c>
      <c r="H107" s="10" t="s">
        <v>881</v>
      </c>
      <c r="I107" s="54">
        <v>0</v>
      </c>
      <c r="J107" s="54">
        <v>0</v>
      </c>
      <c r="K107" s="54">
        <v>0</v>
      </c>
    </row>
    <row r="108" spans="2:11" x14ac:dyDescent="0.25">
      <c r="B108" s="114"/>
      <c r="C108" s="59" t="s">
        <v>882</v>
      </c>
      <c r="D108" s="35" t="s">
        <v>601</v>
      </c>
      <c r="E108" s="17">
        <v>0</v>
      </c>
      <c r="F108" s="17">
        <v>0</v>
      </c>
      <c r="G108" s="54">
        <v>0</v>
      </c>
      <c r="H108" s="10" t="s">
        <v>881</v>
      </c>
      <c r="I108" s="54">
        <v>0</v>
      </c>
      <c r="J108" s="54">
        <v>0</v>
      </c>
      <c r="K108" s="54">
        <v>0</v>
      </c>
    </row>
    <row r="109" spans="2:11" x14ac:dyDescent="0.25">
      <c r="B109" s="114"/>
      <c r="C109" s="59" t="s">
        <v>883</v>
      </c>
      <c r="D109" s="35" t="s">
        <v>601</v>
      </c>
      <c r="E109" s="17">
        <v>14</v>
      </c>
      <c r="F109" s="17">
        <v>0</v>
      </c>
      <c r="G109" s="54">
        <v>0</v>
      </c>
      <c r="H109" s="10" t="s">
        <v>881</v>
      </c>
      <c r="I109" s="54">
        <v>0</v>
      </c>
      <c r="J109" s="54">
        <v>0</v>
      </c>
      <c r="K109" s="54">
        <v>0</v>
      </c>
    </row>
    <row r="110" spans="2:11" x14ac:dyDescent="0.25">
      <c r="B110" s="114"/>
      <c r="C110" s="59" t="s">
        <v>884</v>
      </c>
      <c r="D110" s="35" t="s">
        <v>601</v>
      </c>
      <c r="E110" s="17">
        <v>0</v>
      </c>
      <c r="F110" s="17">
        <v>0</v>
      </c>
      <c r="G110" s="54">
        <v>0</v>
      </c>
      <c r="H110" s="10" t="s">
        <v>881</v>
      </c>
      <c r="I110" s="54">
        <v>0</v>
      </c>
      <c r="J110" s="54">
        <v>0</v>
      </c>
      <c r="K110" s="54">
        <v>0</v>
      </c>
    </row>
    <row r="111" spans="2:11" x14ac:dyDescent="0.25">
      <c r="B111" s="17">
        <v>2</v>
      </c>
      <c r="C111" s="34" t="s">
        <v>566</v>
      </c>
      <c r="D111" s="35"/>
      <c r="E111" s="17"/>
      <c r="F111" s="17"/>
      <c r="G111" s="54"/>
      <c r="H111" s="10"/>
      <c r="I111" s="54"/>
      <c r="J111" s="54"/>
      <c r="K111" s="54"/>
    </row>
    <row r="112" spans="2:11" x14ac:dyDescent="0.25">
      <c r="B112" s="114"/>
      <c r="C112" s="59" t="s">
        <v>885</v>
      </c>
      <c r="D112" s="35" t="s">
        <v>608</v>
      </c>
      <c r="E112" s="17">
        <v>0</v>
      </c>
      <c r="F112" s="17">
        <v>0</v>
      </c>
      <c r="G112" s="54">
        <v>0</v>
      </c>
      <c r="H112" s="10" t="s">
        <v>881</v>
      </c>
      <c r="I112" s="54">
        <v>0</v>
      </c>
      <c r="J112" s="54">
        <v>0</v>
      </c>
      <c r="K112" s="54">
        <v>0</v>
      </c>
    </row>
    <row r="113" spans="2:11" x14ac:dyDescent="0.25">
      <c r="B113" s="114"/>
      <c r="C113" s="59" t="s">
        <v>886</v>
      </c>
      <c r="D113" s="35" t="s">
        <v>608</v>
      </c>
      <c r="E113" s="17">
        <v>0</v>
      </c>
      <c r="F113" s="17">
        <v>0</v>
      </c>
      <c r="G113" s="54">
        <v>0</v>
      </c>
      <c r="H113" s="10" t="s">
        <v>881</v>
      </c>
      <c r="I113" s="54">
        <v>0</v>
      </c>
      <c r="J113" s="54">
        <v>0</v>
      </c>
      <c r="K113" s="54">
        <v>0</v>
      </c>
    </row>
    <row r="114" spans="2:11" x14ac:dyDescent="0.25">
      <c r="B114" s="114"/>
      <c r="C114" s="59" t="s">
        <v>887</v>
      </c>
      <c r="D114" s="35" t="s">
        <v>593</v>
      </c>
      <c r="E114" s="17">
        <v>0</v>
      </c>
      <c r="F114" s="17">
        <v>0</v>
      </c>
      <c r="G114" s="54">
        <v>0</v>
      </c>
      <c r="H114" s="10" t="s">
        <v>881</v>
      </c>
      <c r="I114" s="54">
        <v>0</v>
      </c>
      <c r="J114" s="54">
        <v>0</v>
      </c>
      <c r="K114" s="54">
        <v>0</v>
      </c>
    </row>
    <row r="115" spans="2:11" x14ac:dyDescent="0.25">
      <c r="B115" s="17">
        <v>3</v>
      </c>
      <c r="C115" s="34" t="s">
        <v>888</v>
      </c>
      <c r="D115" s="35"/>
      <c r="E115" s="17"/>
      <c r="F115" s="17"/>
      <c r="G115" s="54"/>
      <c r="H115" s="10"/>
      <c r="I115" s="54"/>
      <c r="J115" s="54"/>
      <c r="K115" s="54"/>
    </row>
    <row r="116" spans="2:11" x14ac:dyDescent="0.25">
      <c r="B116" s="114"/>
      <c r="C116" s="59" t="s">
        <v>889</v>
      </c>
      <c r="D116" s="35" t="s">
        <v>890</v>
      </c>
      <c r="E116" s="17">
        <v>0</v>
      </c>
      <c r="F116" s="17">
        <v>0</v>
      </c>
      <c r="G116" s="54">
        <v>0</v>
      </c>
      <c r="H116" s="10" t="s">
        <v>881</v>
      </c>
      <c r="I116" s="54">
        <v>0</v>
      </c>
      <c r="J116" s="54">
        <v>0</v>
      </c>
      <c r="K116" s="54">
        <v>0</v>
      </c>
    </row>
    <row r="117" spans="2:11" x14ac:dyDescent="0.25">
      <c r="B117" s="114"/>
      <c r="C117" s="59" t="s">
        <v>891</v>
      </c>
      <c r="D117" s="35" t="s">
        <v>892</v>
      </c>
      <c r="E117" s="17">
        <v>0</v>
      </c>
      <c r="F117" s="17">
        <v>0</v>
      </c>
      <c r="G117" s="54">
        <v>0</v>
      </c>
      <c r="H117" s="10" t="s">
        <v>881</v>
      </c>
      <c r="I117" s="54">
        <v>0</v>
      </c>
      <c r="J117" s="54">
        <v>0</v>
      </c>
      <c r="K117" s="54">
        <v>0</v>
      </c>
    </row>
    <row r="118" spans="2:11" x14ac:dyDescent="0.25">
      <c r="B118" s="114"/>
      <c r="C118" s="59" t="s">
        <v>893</v>
      </c>
      <c r="D118" s="35" t="s">
        <v>892</v>
      </c>
      <c r="E118" s="17">
        <v>0</v>
      </c>
      <c r="F118" s="17">
        <v>0</v>
      </c>
      <c r="G118" s="54">
        <v>0</v>
      </c>
      <c r="H118" s="10" t="s">
        <v>881</v>
      </c>
      <c r="I118" s="54">
        <v>0</v>
      </c>
      <c r="J118" s="54">
        <v>0</v>
      </c>
      <c r="K118" s="54">
        <v>0</v>
      </c>
    </row>
    <row r="119" spans="2:11" x14ac:dyDescent="0.25">
      <c r="B119" s="114"/>
      <c r="C119" s="59" t="s">
        <v>894</v>
      </c>
      <c r="D119" s="35" t="s">
        <v>892</v>
      </c>
      <c r="E119" s="17">
        <v>0</v>
      </c>
      <c r="F119" s="17">
        <v>0</v>
      </c>
      <c r="G119" s="54">
        <v>0</v>
      </c>
      <c r="H119" s="10" t="s">
        <v>881</v>
      </c>
      <c r="I119" s="54">
        <v>0</v>
      </c>
      <c r="J119" s="54">
        <v>0</v>
      </c>
      <c r="K119" s="54">
        <v>0</v>
      </c>
    </row>
    <row r="120" spans="2:11" x14ac:dyDescent="0.25">
      <c r="B120" s="17">
        <v>4</v>
      </c>
      <c r="C120" s="34" t="s">
        <v>895</v>
      </c>
      <c r="D120" s="35"/>
      <c r="E120" s="17"/>
      <c r="F120" s="17"/>
      <c r="G120" s="54"/>
      <c r="H120" s="10"/>
      <c r="I120" s="54"/>
      <c r="J120" s="54"/>
      <c r="K120" s="54"/>
    </row>
    <row r="121" spans="2:11" x14ac:dyDescent="0.25">
      <c r="B121" s="114"/>
      <c r="C121" s="59" t="s">
        <v>896</v>
      </c>
      <c r="D121" s="35" t="s">
        <v>601</v>
      </c>
      <c r="E121" s="17">
        <v>0</v>
      </c>
      <c r="F121" s="17">
        <v>0</v>
      </c>
      <c r="G121" s="54">
        <v>0</v>
      </c>
      <c r="H121" s="10" t="s">
        <v>881</v>
      </c>
      <c r="I121" s="54">
        <v>0</v>
      </c>
      <c r="J121" s="54">
        <v>0</v>
      </c>
      <c r="K121" s="54">
        <v>0</v>
      </c>
    </row>
    <row r="122" spans="2:11" x14ac:dyDescent="0.25">
      <c r="B122" s="114"/>
      <c r="C122" s="59" t="s">
        <v>897</v>
      </c>
      <c r="D122" s="35" t="s">
        <v>601</v>
      </c>
      <c r="E122" s="17">
        <v>0</v>
      </c>
      <c r="F122" s="17">
        <v>0</v>
      </c>
      <c r="G122" s="54">
        <v>0</v>
      </c>
      <c r="H122" s="10" t="s">
        <v>881</v>
      </c>
      <c r="I122" s="54">
        <v>0</v>
      </c>
      <c r="J122" s="54">
        <v>0</v>
      </c>
      <c r="K122" s="54">
        <v>0</v>
      </c>
    </row>
    <row r="123" spans="2:11" x14ac:dyDescent="0.25">
      <c r="B123" s="114"/>
      <c r="C123" s="59" t="s">
        <v>898</v>
      </c>
      <c r="D123" s="35" t="s">
        <v>593</v>
      </c>
      <c r="E123" s="17">
        <v>0</v>
      </c>
      <c r="F123" s="17">
        <v>0</v>
      </c>
      <c r="G123" s="54">
        <v>0</v>
      </c>
      <c r="H123" s="10" t="s">
        <v>881</v>
      </c>
      <c r="I123" s="54">
        <v>0</v>
      </c>
      <c r="J123" s="54">
        <v>0</v>
      </c>
      <c r="K123" s="54">
        <v>0</v>
      </c>
    </row>
    <row r="124" spans="2:11" x14ac:dyDescent="0.25">
      <c r="B124" s="17">
        <v>5</v>
      </c>
      <c r="C124" s="34" t="s">
        <v>899</v>
      </c>
      <c r="D124" s="35"/>
      <c r="E124" s="17"/>
      <c r="F124" s="17"/>
      <c r="G124" s="54"/>
      <c r="H124" s="10"/>
      <c r="I124" s="54"/>
      <c r="J124" s="54"/>
      <c r="K124" s="54"/>
    </row>
    <row r="125" spans="2:11" x14ac:dyDescent="0.25">
      <c r="B125" s="114"/>
      <c r="C125" s="59" t="s">
        <v>899</v>
      </c>
      <c r="D125" s="35" t="s">
        <v>601</v>
      </c>
      <c r="E125" s="17">
        <v>0</v>
      </c>
      <c r="F125" s="17">
        <v>0</v>
      </c>
      <c r="G125" s="54">
        <v>0</v>
      </c>
      <c r="H125" s="10" t="s">
        <v>881</v>
      </c>
      <c r="I125" s="54">
        <v>0</v>
      </c>
      <c r="J125" s="54">
        <v>0</v>
      </c>
      <c r="K125" s="54">
        <v>0</v>
      </c>
    </row>
    <row r="126" spans="2:11" x14ac:dyDescent="0.25">
      <c r="B126" s="17">
        <v>6</v>
      </c>
      <c r="C126" s="34" t="s">
        <v>571</v>
      </c>
      <c r="D126" s="35"/>
      <c r="E126" s="17"/>
      <c r="F126" s="17"/>
      <c r="G126" s="54"/>
      <c r="H126" s="10"/>
      <c r="I126" s="54"/>
      <c r="J126" s="54"/>
      <c r="K126" s="54"/>
    </row>
    <row r="127" spans="2:11" x14ac:dyDescent="0.25">
      <c r="B127" s="114"/>
      <c r="C127" s="59" t="s">
        <v>900</v>
      </c>
      <c r="D127" s="35" t="s">
        <v>901</v>
      </c>
      <c r="E127" s="17">
        <v>0</v>
      </c>
      <c r="F127" s="17">
        <v>0</v>
      </c>
      <c r="G127" s="54">
        <v>0</v>
      </c>
      <c r="H127" s="10" t="s">
        <v>881</v>
      </c>
      <c r="I127" s="54">
        <v>0</v>
      </c>
      <c r="J127" s="54">
        <v>0</v>
      </c>
      <c r="K127" s="54">
        <v>0</v>
      </c>
    </row>
    <row r="128" spans="2:11" x14ac:dyDescent="0.25">
      <c r="B128" s="114"/>
      <c r="C128" s="59" t="s">
        <v>902</v>
      </c>
      <c r="D128" s="35" t="s">
        <v>901</v>
      </c>
      <c r="E128" s="17">
        <v>0</v>
      </c>
      <c r="F128" s="17">
        <v>0</v>
      </c>
      <c r="G128" s="54">
        <v>0</v>
      </c>
      <c r="H128" s="10" t="s">
        <v>881</v>
      </c>
      <c r="I128" s="54">
        <v>0</v>
      </c>
      <c r="J128" s="54">
        <v>0</v>
      </c>
      <c r="K128" s="54">
        <v>0</v>
      </c>
    </row>
    <row r="129" spans="2:11" ht="31.5" x14ac:dyDescent="0.25">
      <c r="B129" s="114"/>
      <c r="C129" s="59" t="s">
        <v>903</v>
      </c>
      <c r="D129" s="35" t="s">
        <v>904</v>
      </c>
      <c r="E129" s="17">
        <v>0</v>
      </c>
      <c r="F129" s="17">
        <v>0</v>
      </c>
      <c r="G129" s="54">
        <v>0</v>
      </c>
      <c r="H129" s="10" t="s">
        <v>881</v>
      </c>
      <c r="I129" s="54">
        <v>0</v>
      </c>
      <c r="J129" s="54">
        <v>0</v>
      </c>
      <c r="K129" s="54">
        <v>0</v>
      </c>
    </row>
    <row r="130" spans="2:11" x14ac:dyDescent="0.25">
      <c r="B130" s="17">
        <v>7</v>
      </c>
      <c r="C130" s="34" t="s">
        <v>905</v>
      </c>
      <c r="D130" s="35"/>
      <c r="E130" s="17"/>
      <c r="F130" s="17"/>
      <c r="G130" s="54"/>
      <c r="H130" s="10"/>
      <c r="I130" s="54"/>
      <c r="J130" s="54"/>
      <c r="K130" s="54"/>
    </row>
    <row r="131" spans="2:11" x14ac:dyDescent="0.25">
      <c r="B131" s="114"/>
      <c r="C131" s="59" t="s">
        <v>906</v>
      </c>
      <c r="D131" s="35" t="s">
        <v>890</v>
      </c>
      <c r="E131" s="17">
        <v>0</v>
      </c>
      <c r="F131" s="17">
        <v>0</v>
      </c>
      <c r="G131" s="54">
        <v>0</v>
      </c>
      <c r="H131" s="10" t="s">
        <v>881</v>
      </c>
      <c r="I131" s="54">
        <v>0</v>
      </c>
      <c r="J131" s="54">
        <v>0</v>
      </c>
      <c r="K131" s="54">
        <v>0</v>
      </c>
    </row>
    <row r="132" spans="2:11" x14ac:dyDescent="0.25">
      <c r="B132" s="114"/>
      <c r="C132" s="59" t="s">
        <v>907</v>
      </c>
      <c r="D132" s="35" t="s">
        <v>606</v>
      </c>
      <c r="E132" s="17">
        <v>0</v>
      </c>
      <c r="F132" s="17">
        <v>0</v>
      </c>
      <c r="G132" s="54">
        <v>0</v>
      </c>
      <c r="H132" s="10" t="s">
        <v>881</v>
      </c>
      <c r="I132" s="54">
        <v>0</v>
      </c>
      <c r="J132" s="54">
        <v>0</v>
      </c>
      <c r="K132" s="54">
        <v>0</v>
      </c>
    </row>
    <row r="133" spans="2:11" x14ac:dyDescent="0.25">
      <c r="B133" s="17">
        <v>8</v>
      </c>
      <c r="C133" s="34" t="s">
        <v>908</v>
      </c>
      <c r="D133" s="35"/>
      <c r="E133" s="17"/>
      <c r="F133" s="17"/>
      <c r="G133" s="54"/>
      <c r="H133" s="10"/>
      <c r="I133" s="54"/>
      <c r="J133" s="54"/>
      <c r="K133" s="54"/>
    </row>
    <row r="134" spans="2:11" x14ac:dyDescent="0.25">
      <c r="B134" s="114"/>
      <c r="C134" s="59" t="s">
        <v>908</v>
      </c>
      <c r="D134" s="35" t="s">
        <v>890</v>
      </c>
      <c r="E134" s="17">
        <v>0</v>
      </c>
      <c r="F134" s="17">
        <v>0</v>
      </c>
      <c r="G134" s="54">
        <v>0</v>
      </c>
      <c r="H134" s="10" t="s">
        <v>881</v>
      </c>
      <c r="I134" s="54">
        <v>0</v>
      </c>
      <c r="J134" s="54">
        <v>0</v>
      </c>
      <c r="K134" s="54">
        <v>0</v>
      </c>
    </row>
    <row r="135" spans="2:11" x14ac:dyDescent="0.25">
      <c r="B135" s="22">
        <v>5</v>
      </c>
      <c r="C135" s="34" t="s">
        <v>479</v>
      </c>
      <c r="D135" s="9"/>
      <c r="E135" s="55"/>
      <c r="F135" s="55"/>
      <c r="G135" s="55"/>
      <c r="H135" s="22"/>
      <c r="I135" s="55"/>
      <c r="J135" s="55"/>
      <c r="K135" s="55"/>
    </row>
    <row r="136" spans="2:11" x14ac:dyDescent="0.25">
      <c r="B136" s="17">
        <v>1</v>
      </c>
      <c r="C136" s="34" t="s">
        <v>565</v>
      </c>
      <c r="D136" s="35"/>
      <c r="E136" s="17"/>
      <c r="F136" s="17"/>
      <c r="G136" s="54"/>
      <c r="H136" s="10"/>
      <c r="I136" s="54"/>
      <c r="J136" s="54"/>
      <c r="K136" s="54"/>
    </row>
    <row r="137" spans="2:11" x14ac:dyDescent="0.25">
      <c r="B137" s="114"/>
      <c r="C137" s="59" t="s">
        <v>877</v>
      </c>
      <c r="D137" s="35" t="s">
        <v>601</v>
      </c>
      <c r="E137" s="17">
        <v>17</v>
      </c>
      <c r="F137" s="17">
        <v>0</v>
      </c>
      <c r="G137" s="54">
        <v>0</v>
      </c>
      <c r="H137" s="10" t="s">
        <v>881</v>
      </c>
      <c r="I137" s="54">
        <v>0</v>
      </c>
      <c r="J137" s="54">
        <v>0</v>
      </c>
      <c r="K137" s="54">
        <v>0</v>
      </c>
    </row>
    <row r="138" spans="2:11" x14ac:dyDescent="0.25">
      <c r="B138" s="114"/>
      <c r="C138" s="59" t="s">
        <v>879</v>
      </c>
      <c r="D138" s="35" t="s">
        <v>601</v>
      </c>
      <c r="E138" s="17">
        <v>0</v>
      </c>
      <c r="F138" s="17">
        <v>0</v>
      </c>
      <c r="G138" s="54">
        <v>0</v>
      </c>
      <c r="H138" s="10" t="s">
        <v>881</v>
      </c>
      <c r="I138" s="54">
        <v>0</v>
      </c>
      <c r="J138" s="54">
        <v>0</v>
      </c>
      <c r="K138" s="54">
        <v>0</v>
      </c>
    </row>
    <row r="139" spans="2:11" x14ac:dyDescent="0.25">
      <c r="B139" s="114"/>
      <c r="C139" s="59" t="s">
        <v>880</v>
      </c>
      <c r="D139" s="35" t="s">
        <v>601</v>
      </c>
      <c r="E139" s="17">
        <v>0</v>
      </c>
      <c r="F139" s="17">
        <v>0</v>
      </c>
      <c r="G139" s="54">
        <v>0</v>
      </c>
      <c r="H139" s="10" t="s">
        <v>881</v>
      </c>
      <c r="I139" s="54">
        <v>0</v>
      </c>
      <c r="J139" s="54">
        <v>0</v>
      </c>
      <c r="K139" s="54">
        <v>0</v>
      </c>
    </row>
    <row r="140" spans="2:11" x14ac:dyDescent="0.25">
      <c r="B140" s="114"/>
      <c r="C140" s="59" t="s">
        <v>882</v>
      </c>
      <c r="D140" s="35" t="s">
        <v>601</v>
      </c>
      <c r="E140" s="17">
        <v>0</v>
      </c>
      <c r="F140" s="17">
        <v>0</v>
      </c>
      <c r="G140" s="54">
        <v>0</v>
      </c>
      <c r="H140" s="10" t="s">
        <v>881</v>
      </c>
      <c r="I140" s="54">
        <v>0</v>
      </c>
      <c r="J140" s="54">
        <v>0</v>
      </c>
      <c r="K140" s="54">
        <v>0</v>
      </c>
    </row>
    <row r="141" spans="2:11" x14ac:dyDescent="0.25">
      <c r="B141" s="114"/>
      <c r="C141" s="59" t="s">
        <v>883</v>
      </c>
      <c r="D141" s="35" t="s">
        <v>601</v>
      </c>
      <c r="E141" s="17">
        <v>0</v>
      </c>
      <c r="F141" s="17">
        <v>0</v>
      </c>
      <c r="G141" s="54">
        <v>0</v>
      </c>
      <c r="H141" s="10" t="s">
        <v>881</v>
      </c>
      <c r="I141" s="54">
        <v>0</v>
      </c>
      <c r="J141" s="54">
        <v>0</v>
      </c>
      <c r="K141" s="54">
        <v>0</v>
      </c>
    </row>
    <row r="142" spans="2:11" x14ac:dyDescent="0.25">
      <c r="B142" s="114"/>
      <c r="C142" s="59" t="s">
        <v>884</v>
      </c>
      <c r="D142" s="35" t="s">
        <v>601</v>
      </c>
      <c r="E142" s="17">
        <v>0</v>
      </c>
      <c r="F142" s="17">
        <v>0</v>
      </c>
      <c r="G142" s="54">
        <v>0</v>
      </c>
      <c r="H142" s="10" t="s">
        <v>881</v>
      </c>
      <c r="I142" s="54">
        <v>0</v>
      </c>
      <c r="J142" s="54">
        <v>0</v>
      </c>
      <c r="K142" s="54">
        <v>0</v>
      </c>
    </row>
    <row r="143" spans="2:11" x14ac:dyDescent="0.25">
      <c r="B143" s="17">
        <v>2</v>
      </c>
      <c r="C143" s="34" t="s">
        <v>566</v>
      </c>
      <c r="D143" s="35"/>
      <c r="E143" s="17"/>
      <c r="F143" s="17"/>
      <c r="G143" s="54"/>
      <c r="H143" s="10"/>
      <c r="I143" s="54"/>
      <c r="J143" s="54"/>
      <c r="K143" s="54"/>
    </row>
    <row r="144" spans="2:11" x14ac:dyDescent="0.25">
      <c r="B144" s="114"/>
      <c r="C144" s="59" t="s">
        <v>885</v>
      </c>
      <c r="D144" s="35" t="s">
        <v>608</v>
      </c>
      <c r="E144" s="17">
        <v>0</v>
      </c>
      <c r="F144" s="17">
        <v>0</v>
      </c>
      <c r="G144" s="54">
        <v>0</v>
      </c>
      <c r="H144" s="10" t="s">
        <v>881</v>
      </c>
      <c r="I144" s="54">
        <v>0</v>
      </c>
      <c r="J144" s="54">
        <v>0</v>
      </c>
      <c r="K144" s="54">
        <v>0</v>
      </c>
    </row>
    <row r="145" spans="2:11" x14ac:dyDescent="0.25">
      <c r="B145" s="114"/>
      <c r="C145" s="59" t="s">
        <v>886</v>
      </c>
      <c r="D145" s="35" t="s">
        <v>608</v>
      </c>
      <c r="E145" s="17">
        <v>0</v>
      </c>
      <c r="F145" s="17">
        <v>0</v>
      </c>
      <c r="G145" s="54">
        <v>0</v>
      </c>
      <c r="H145" s="10" t="s">
        <v>881</v>
      </c>
      <c r="I145" s="54">
        <v>0</v>
      </c>
      <c r="J145" s="54">
        <v>0</v>
      </c>
      <c r="K145" s="54">
        <v>0</v>
      </c>
    </row>
    <row r="146" spans="2:11" x14ac:dyDescent="0.25">
      <c r="B146" s="114"/>
      <c r="C146" s="59" t="s">
        <v>887</v>
      </c>
      <c r="D146" s="35" t="s">
        <v>593</v>
      </c>
      <c r="E146" s="17">
        <v>0</v>
      </c>
      <c r="F146" s="17">
        <v>0</v>
      </c>
      <c r="G146" s="54">
        <v>0</v>
      </c>
      <c r="H146" s="10" t="s">
        <v>881</v>
      </c>
      <c r="I146" s="54">
        <v>0</v>
      </c>
      <c r="J146" s="54">
        <v>0</v>
      </c>
      <c r="K146" s="54">
        <v>0</v>
      </c>
    </row>
    <row r="147" spans="2:11" x14ac:dyDescent="0.25">
      <c r="B147" s="17">
        <v>3</v>
      </c>
      <c r="C147" s="34" t="s">
        <v>888</v>
      </c>
      <c r="D147" s="35"/>
      <c r="E147" s="17"/>
      <c r="F147" s="17"/>
      <c r="G147" s="54"/>
      <c r="H147" s="10"/>
      <c r="I147" s="54"/>
      <c r="J147" s="54"/>
      <c r="K147" s="54"/>
    </row>
    <row r="148" spans="2:11" x14ac:dyDescent="0.25">
      <c r="B148" s="114"/>
      <c r="C148" s="59" t="s">
        <v>889</v>
      </c>
      <c r="D148" s="35" t="s">
        <v>890</v>
      </c>
      <c r="E148" s="17">
        <v>0</v>
      </c>
      <c r="F148" s="17">
        <v>0</v>
      </c>
      <c r="G148" s="54">
        <v>0</v>
      </c>
      <c r="H148" s="10" t="s">
        <v>881</v>
      </c>
      <c r="I148" s="54">
        <v>0</v>
      </c>
      <c r="J148" s="54">
        <v>0</v>
      </c>
      <c r="K148" s="54">
        <v>0</v>
      </c>
    </row>
    <row r="149" spans="2:11" x14ac:dyDescent="0.25">
      <c r="B149" s="114"/>
      <c r="C149" s="59" t="s">
        <v>891</v>
      </c>
      <c r="D149" s="35" t="s">
        <v>892</v>
      </c>
      <c r="E149" s="17">
        <v>0</v>
      </c>
      <c r="F149" s="17">
        <v>0</v>
      </c>
      <c r="G149" s="54">
        <v>0</v>
      </c>
      <c r="H149" s="10" t="s">
        <v>881</v>
      </c>
      <c r="I149" s="54">
        <v>0</v>
      </c>
      <c r="J149" s="54">
        <v>0</v>
      </c>
      <c r="K149" s="54">
        <v>0</v>
      </c>
    </row>
    <row r="150" spans="2:11" x14ac:dyDescent="0.25">
      <c r="B150" s="114"/>
      <c r="C150" s="59" t="s">
        <v>893</v>
      </c>
      <c r="D150" s="35" t="s">
        <v>892</v>
      </c>
      <c r="E150" s="17">
        <v>0</v>
      </c>
      <c r="F150" s="17">
        <v>0</v>
      </c>
      <c r="G150" s="54">
        <v>0</v>
      </c>
      <c r="H150" s="10" t="s">
        <v>881</v>
      </c>
      <c r="I150" s="54">
        <v>0</v>
      </c>
      <c r="J150" s="54">
        <v>0</v>
      </c>
      <c r="K150" s="54">
        <v>0</v>
      </c>
    </row>
    <row r="151" spans="2:11" x14ac:dyDescent="0.25">
      <c r="B151" s="114"/>
      <c r="C151" s="59" t="s">
        <v>894</v>
      </c>
      <c r="D151" s="35" t="s">
        <v>892</v>
      </c>
      <c r="E151" s="17">
        <v>0</v>
      </c>
      <c r="F151" s="17">
        <v>0</v>
      </c>
      <c r="G151" s="54">
        <v>0</v>
      </c>
      <c r="H151" s="10" t="s">
        <v>881</v>
      </c>
      <c r="I151" s="54">
        <v>0</v>
      </c>
      <c r="J151" s="54">
        <v>0</v>
      </c>
      <c r="K151" s="54">
        <v>0</v>
      </c>
    </row>
    <row r="152" spans="2:11" x14ac:dyDescent="0.25">
      <c r="B152" s="17">
        <v>4</v>
      </c>
      <c r="C152" s="34" t="s">
        <v>895</v>
      </c>
      <c r="D152" s="35"/>
      <c r="E152" s="17"/>
      <c r="F152" s="17"/>
      <c r="G152" s="54"/>
      <c r="H152" s="10"/>
      <c r="I152" s="54"/>
      <c r="J152" s="54"/>
      <c r="K152" s="54"/>
    </row>
    <row r="153" spans="2:11" x14ac:dyDescent="0.25">
      <c r="B153" s="114"/>
      <c r="C153" s="59" t="s">
        <v>896</v>
      </c>
      <c r="D153" s="35" t="s">
        <v>601</v>
      </c>
      <c r="E153" s="17">
        <v>0</v>
      </c>
      <c r="F153" s="17">
        <v>0</v>
      </c>
      <c r="G153" s="54">
        <v>0</v>
      </c>
      <c r="H153" s="10" t="s">
        <v>881</v>
      </c>
      <c r="I153" s="54">
        <v>0</v>
      </c>
      <c r="J153" s="54">
        <v>0</v>
      </c>
      <c r="K153" s="54">
        <v>0</v>
      </c>
    </row>
    <row r="154" spans="2:11" x14ac:dyDescent="0.25">
      <c r="B154" s="114"/>
      <c r="C154" s="59" t="s">
        <v>897</v>
      </c>
      <c r="D154" s="35" t="s">
        <v>601</v>
      </c>
      <c r="E154" s="17">
        <v>0</v>
      </c>
      <c r="F154" s="17">
        <v>0</v>
      </c>
      <c r="G154" s="54">
        <v>0</v>
      </c>
      <c r="H154" s="10" t="s">
        <v>881</v>
      </c>
      <c r="I154" s="54">
        <v>0</v>
      </c>
      <c r="J154" s="54">
        <v>0</v>
      </c>
      <c r="K154" s="54">
        <v>0</v>
      </c>
    </row>
    <row r="155" spans="2:11" x14ac:dyDescent="0.25">
      <c r="B155" s="114"/>
      <c r="C155" s="59" t="s">
        <v>898</v>
      </c>
      <c r="D155" s="35" t="s">
        <v>593</v>
      </c>
      <c r="E155" s="17">
        <v>0</v>
      </c>
      <c r="F155" s="17">
        <v>0</v>
      </c>
      <c r="G155" s="54">
        <v>0</v>
      </c>
      <c r="H155" s="10" t="s">
        <v>881</v>
      </c>
      <c r="I155" s="54">
        <v>0</v>
      </c>
      <c r="J155" s="54">
        <v>0</v>
      </c>
      <c r="K155" s="54">
        <v>0</v>
      </c>
    </row>
    <row r="156" spans="2:11" x14ac:dyDescent="0.25">
      <c r="B156" s="17">
        <v>5</v>
      </c>
      <c r="C156" s="34" t="s">
        <v>899</v>
      </c>
      <c r="D156" s="35"/>
      <c r="E156" s="17"/>
      <c r="F156" s="17"/>
      <c r="G156" s="54"/>
      <c r="H156" s="10"/>
      <c r="I156" s="54"/>
      <c r="J156" s="54"/>
      <c r="K156" s="54"/>
    </row>
    <row r="157" spans="2:11" x14ac:dyDescent="0.25">
      <c r="B157" s="114"/>
      <c r="C157" s="59" t="s">
        <v>899</v>
      </c>
      <c r="D157" s="35" t="s">
        <v>601</v>
      </c>
      <c r="E157" s="17">
        <v>0</v>
      </c>
      <c r="F157" s="17">
        <v>0</v>
      </c>
      <c r="G157" s="54">
        <v>0</v>
      </c>
      <c r="H157" s="10" t="s">
        <v>881</v>
      </c>
      <c r="I157" s="54">
        <v>0</v>
      </c>
      <c r="J157" s="54">
        <v>0</v>
      </c>
      <c r="K157" s="54">
        <v>0</v>
      </c>
    </row>
    <row r="158" spans="2:11" x14ac:dyDescent="0.25">
      <c r="B158" s="17">
        <v>6</v>
      </c>
      <c r="C158" s="34" t="s">
        <v>571</v>
      </c>
      <c r="D158" s="35"/>
      <c r="E158" s="17"/>
      <c r="F158" s="17"/>
      <c r="G158" s="54"/>
      <c r="H158" s="10"/>
      <c r="I158" s="54"/>
      <c r="J158" s="54"/>
      <c r="K158" s="54"/>
    </row>
    <row r="159" spans="2:11" x14ac:dyDescent="0.25">
      <c r="B159" s="114"/>
      <c r="C159" s="59" t="s">
        <v>900</v>
      </c>
      <c r="D159" s="35" t="s">
        <v>901</v>
      </c>
      <c r="E159" s="17">
        <v>0</v>
      </c>
      <c r="F159" s="17">
        <v>0</v>
      </c>
      <c r="G159" s="54">
        <v>0</v>
      </c>
      <c r="H159" s="10" t="s">
        <v>881</v>
      </c>
      <c r="I159" s="54">
        <v>0</v>
      </c>
      <c r="J159" s="54">
        <v>0</v>
      </c>
      <c r="K159" s="54">
        <v>0</v>
      </c>
    </row>
    <row r="160" spans="2:11" x14ac:dyDescent="0.25">
      <c r="B160" s="114"/>
      <c r="C160" s="59" t="s">
        <v>902</v>
      </c>
      <c r="D160" s="35" t="s">
        <v>901</v>
      </c>
      <c r="E160" s="17">
        <v>0</v>
      </c>
      <c r="F160" s="17">
        <v>0</v>
      </c>
      <c r="G160" s="54">
        <v>0</v>
      </c>
      <c r="H160" s="10" t="s">
        <v>881</v>
      </c>
      <c r="I160" s="54">
        <v>0</v>
      </c>
      <c r="J160" s="54">
        <v>0</v>
      </c>
      <c r="K160" s="54">
        <v>0</v>
      </c>
    </row>
    <row r="161" spans="2:11" ht="31.5" x14ac:dyDescent="0.25">
      <c r="B161" s="114"/>
      <c r="C161" s="59" t="s">
        <v>903</v>
      </c>
      <c r="D161" s="35" t="s">
        <v>904</v>
      </c>
      <c r="E161" s="17">
        <v>0</v>
      </c>
      <c r="F161" s="17">
        <v>0</v>
      </c>
      <c r="G161" s="54">
        <v>0</v>
      </c>
      <c r="H161" s="10" t="s">
        <v>881</v>
      </c>
      <c r="I161" s="54">
        <v>0</v>
      </c>
      <c r="J161" s="54">
        <v>0</v>
      </c>
      <c r="K161" s="54">
        <v>0</v>
      </c>
    </row>
    <row r="162" spans="2:11" x14ac:dyDescent="0.25">
      <c r="B162" s="17">
        <v>7</v>
      </c>
      <c r="C162" s="34" t="s">
        <v>905</v>
      </c>
      <c r="D162" s="35"/>
      <c r="E162" s="17"/>
      <c r="F162" s="17"/>
      <c r="G162" s="54"/>
      <c r="H162" s="10"/>
      <c r="I162" s="54"/>
      <c r="J162" s="54"/>
      <c r="K162" s="54"/>
    </row>
    <row r="163" spans="2:11" x14ac:dyDescent="0.25">
      <c r="B163" s="114"/>
      <c r="C163" s="59" t="s">
        <v>906</v>
      </c>
      <c r="D163" s="35" t="s">
        <v>890</v>
      </c>
      <c r="E163" s="17">
        <v>0</v>
      </c>
      <c r="F163" s="17">
        <v>0</v>
      </c>
      <c r="G163" s="54">
        <v>0</v>
      </c>
      <c r="H163" s="10" t="s">
        <v>881</v>
      </c>
      <c r="I163" s="54">
        <v>0</v>
      </c>
      <c r="J163" s="54">
        <v>0</v>
      </c>
      <c r="K163" s="54">
        <v>0</v>
      </c>
    </row>
    <row r="164" spans="2:11" x14ac:dyDescent="0.25">
      <c r="B164" s="114"/>
      <c r="C164" s="59" t="s">
        <v>907</v>
      </c>
      <c r="D164" s="35" t="s">
        <v>606</v>
      </c>
      <c r="E164" s="17">
        <v>0</v>
      </c>
      <c r="F164" s="17">
        <v>0</v>
      </c>
      <c r="G164" s="54">
        <v>0</v>
      </c>
      <c r="H164" s="10" t="s">
        <v>881</v>
      </c>
      <c r="I164" s="54">
        <v>0</v>
      </c>
      <c r="J164" s="54">
        <v>0</v>
      </c>
      <c r="K164" s="54">
        <v>0</v>
      </c>
    </row>
    <row r="165" spans="2:11" x14ac:dyDescent="0.25">
      <c r="B165" s="17">
        <v>8</v>
      </c>
      <c r="C165" s="34" t="s">
        <v>908</v>
      </c>
      <c r="D165" s="35"/>
      <c r="E165" s="17"/>
      <c r="F165" s="17"/>
      <c r="G165" s="54"/>
      <c r="H165" s="10"/>
      <c r="I165" s="54"/>
      <c r="J165" s="54"/>
      <c r="K165" s="54"/>
    </row>
    <row r="166" spans="2:11" x14ac:dyDescent="0.25">
      <c r="B166" s="114"/>
      <c r="C166" s="59" t="s">
        <v>908</v>
      </c>
      <c r="D166" s="35" t="s">
        <v>890</v>
      </c>
      <c r="E166" s="17">
        <v>0</v>
      </c>
      <c r="F166" s="17">
        <v>0</v>
      </c>
      <c r="G166" s="54">
        <v>0</v>
      </c>
      <c r="H166" s="10" t="s">
        <v>881</v>
      </c>
      <c r="I166" s="54">
        <v>0</v>
      </c>
      <c r="J166" s="54">
        <v>0</v>
      </c>
      <c r="K166" s="54">
        <v>0</v>
      </c>
    </row>
    <row r="167" spans="2:11" x14ac:dyDescent="0.25">
      <c r="B167" s="22">
        <v>6</v>
      </c>
      <c r="C167" s="34" t="s">
        <v>480</v>
      </c>
      <c r="D167" s="9"/>
      <c r="E167" s="55"/>
      <c r="F167" s="55"/>
      <c r="G167" s="55"/>
      <c r="H167" s="22"/>
      <c r="I167" s="55"/>
      <c r="J167" s="55"/>
      <c r="K167" s="55"/>
    </row>
    <row r="168" spans="2:11" x14ac:dyDescent="0.25">
      <c r="B168" s="17">
        <v>1</v>
      </c>
      <c r="C168" s="34" t="s">
        <v>565</v>
      </c>
      <c r="D168" s="35"/>
      <c r="E168" s="17"/>
      <c r="F168" s="17"/>
      <c r="G168" s="54"/>
      <c r="H168" s="10"/>
      <c r="I168" s="54"/>
      <c r="J168" s="54"/>
      <c r="K168" s="54"/>
    </row>
    <row r="169" spans="2:11" x14ac:dyDescent="0.25">
      <c r="B169" s="114"/>
      <c r="C169" s="59" t="s">
        <v>877</v>
      </c>
      <c r="D169" s="35" t="s">
        <v>601</v>
      </c>
      <c r="E169" s="17">
        <v>19.399999999999999</v>
      </c>
      <c r="F169" s="17">
        <v>0</v>
      </c>
      <c r="G169" s="54">
        <v>0</v>
      </c>
      <c r="H169" s="10" t="s">
        <v>881</v>
      </c>
      <c r="I169" s="54">
        <v>0</v>
      </c>
      <c r="J169" s="54">
        <v>0</v>
      </c>
      <c r="K169" s="54">
        <v>0</v>
      </c>
    </row>
    <row r="170" spans="2:11" x14ac:dyDescent="0.25">
      <c r="B170" s="114"/>
      <c r="C170" s="59" t="s">
        <v>879</v>
      </c>
      <c r="D170" s="35" t="s">
        <v>601</v>
      </c>
      <c r="E170" s="17">
        <v>0</v>
      </c>
      <c r="F170" s="17">
        <v>0</v>
      </c>
      <c r="G170" s="54">
        <v>0</v>
      </c>
      <c r="H170" s="10" t="s">
        <v>881</v>
      </c>
      <c r="I170" s="54">
        <v>0</v>
      </c>
      <c r="J170" s="54">
        <v>0</v>
      </c>
      <c r="K170" s="54">
        <v>0</v>
      </c>
    </row>
    <row r="171" spans="2:11" x14ac:dyDescent="0.25">
      <c r="B171" s="114"/>
      <c r="C171" s="59" t="s">
        <v>880</v>
      </c>
      <c r="D171" s="35" t="s">
        <v>601</v>
      </c>
      <c r="E171" s="17">
        <v>0</v>
      </c>
      <c r="F171" s="17">
        <v>0</v>
      </c>
      <c r="G171" s="54">
        <v>0</v>
      </c>
      <c r="H171" s="10" t="s">
        <v>881</v>
      </c>
      <c r="I171" s="54">
        <v>0</v>
      </c>
      <c r="J171" s="54">
        <v>0</v>
      </c>
      <c r="K171" s="54">
        <v>0</v>
      </c>
    </row>
    <row r="172" spans="2:11" x14ac:dyDescent="0.25">
      <c r="B172" s="114"/>
      <c r="C172" s="59" t="s">
        <v>882</v>
      </c>
      <c r="D172" s="35" t="s">
        <v>601</v>
      </c>
      <c r="E172" s="17">
        <v>0</v>
      </c>
      <c r="F172" s="17">
        <v>0</v>
      </c>
      <c r="G172" s="54">
        <v>0</v>
      </c>
      <c r="H172" s="10" t="s">
        <v>881</v>
      </c>
      <c r="I172" s="54">
        <v>0</v>
      </c>
      <c r="J172" s="54">
        <v>0</v>
      </c>
      <c r="K172" s="54">
        <v>0</v>
      </c>
    </row>
    <row r="173" spans="2:11" x14ac:dyDescent="0.25">
      <c r="B173" s="114"/>
      <c r="C173" s="59" t="s">
        <v>883</v>
      </c>
      <c r="D173" s="35" t="s">
        <v>601</v>
      </c>
      <c r="E173" s="17">
        <v>0</v>
      </c>
      <c r="F173" s="17">
        <v>0</v>
      </c>
      <c r="G173" s="54">
        <v>0</v>
      </c>
      <c r="H173" s="10" t="s">
        <v>881</v>
      </c>
      <c r="I173" s="54">
        <v>0</v>
      </c>
      <c r="J173" s="54">
        <v>0</v>
      </c>
      <c r="K173" s="54">
        <v>0</v>
      </c>
    </row>
    <row r="174" spans="2:11" x14ac:dyDescent="0.25">
      <c r="B174" s="114"/>
      <c r="C174" s="59" t="s">
        <v>884</v>
      </c>
      <c r="D174" s="35" t="s">
        <v>601</v>
      </c>
      <c r="E174" s="17">
        <v>0</v>
      </c>
      <c r="F174" s="17">
        <v>0</v>
      </c>
      <c r="G174" s="54">
        <v>0</v>
      </c>
      <c r="H174" s="10" t="s">
        <v>881</v>
      </c>
      <c r="I174" s="54">
        <v>0</v>
      </c>
      <c r="J174" s="54">
        <v>0</v>
      </c>
      <c r="K174" s="54">
        <v>0</v>
      </c>
    </row>
    <row r="175" spans="2:11" x14ac:dyDescent="0.25">
      <c r="B175" s="17">
        <v>2</v>
      </c>
      <c r="C175" s="34" t="s">
        <v>566</v>
      </c>
      <c r="D175" s="35"/>
      <c r="E175" s="17"/>
      <c r="F175" s="17"/>
      <c r="G175" s="54"/>
      <c r="H175" s="10"/>
      <c r="I175" s="54"/>
      <c r="J175" s="54"/>
      <c r="K175" s="54"/>
    </row>
    <row r="176" spans="2:11" x14ac:dyDescent="0.25">
      <c r="B176" s="114"/>
      <c r="C176" s="59" t="s">
        <v>885</v>
      </c>
      <c r="D176" s="35" t="s">
        <v>608</v>
      </c>
      <c r="E176" s="17">
        <v>0</v>
      </c>
      <c r="F176" s="17">
        <v>0</v>
      </c>
      <c r="G176" s="54">
        <v>0</v>
      </c>
      <c r="H176" s="10" t="s">
        <v>881</v>
      </c>
      <c r="I176" s="54">
        <v>0</v>
      </c>
      <c r="J176" s="54">
        <v>0</v>
      </c>
      <c r="K176" s="54">
        <v>0</v>
      </c>
    </row>
    <row r="177" spans="2:11" x14ac:dyDescent="0.25">
      <c r="B177" s="114"/>
      <c r="C177" s="59" t="s">
        <v>886</v>
      </c>
      <c r="D177" s="35" t="s">
        <v>608</v>
      </c>
      <c r="E177" s="17">
        <v>0</v>
      </c>
      <c r="F177" s="17">
        <v>0</v>
      </c>
      <c r="G177" s="54">
        <v>0</v>
      </c>
      <c r="H177" s="10" t="s">
        <v>881</v>
      </c>
      <c r="I177" s="54">
        <v>0</v>
      </c>
      <c r="J177" s="54">
        <v>0</v>
      </c>
      <c r="K177" s="54">
        <v>0</v>
      </c>
    </row>
    <row r="178" spans="2:11" x14ac:dyDescent="0.25">
      <c r="B178" s="114"/>
      <c r="C178" s="59" t="s">
        <v>887</v>
      </c>
      <c r="D178" s="35" t="s">
        <v>593</v>
      </c>
      <c r="E178" s="17">
        <v>0</v>
      </c>
      <c r="F178" s="17">
        <v>0</v>
      </c>
      <c r="G178" s="54">
        <v>0</v>
      </c>
      <c r="H178" s="10" t="s">
        <v>881</v>
      </c>
      <c r="I178" s="54">
        <v>0</v>
      </c>
      <c r="J178" s="54">
        <v>0</v>
      </c>
      <c r="K178" s="54">
        <v>0</v>
      </c>
    </row>
    <row r="179" spans="2:11" x14ac:dyDescent="0.25">
      <c r="B179" s="17">
        <v>3</v>
      </c>
      <c r="C179" s="34" t="s">
        <v>888</v>
      </c>
      <c r="D179" s="35"/>
      <c r="E179" s="17"/>
      <c r="F179" s="17"/>
      <c r="G179" s="54"/>
      <c r="H179" s="10"/>
      <c r="I179" s="54"/>
      <c r="J179" s="54"/>
      <c r="K179" s="54"/>
    </row>
    <row r="180" spans="2:11" x14ac:dyDescent="0.25">
      <c r="B180" s="114"/>
      <c r="C180" s="59" t="s">
        <v>889</v>
      </c>
      <c r="D180" s="35" t="s">
        <v>890</v>
      </c>
      <c r="E180" s="17">
        <v>0</v>
      </c>
      <c r="F180" s="17">
        <v>0</v>
      </c>
      <c r="G180" s="54">
        <v>0</v>
      </c>
      <c r="H180" s="10" t="s">
        <v>881</v>
      </c>
      <c r="I180" s="54">
        <v>0</v>
      </c>
      <c r="J180" s="54">
        <v>0</v>
      </c>
      <c r="K180" s="54">
        <v>0</v>
      </c>
    </row>
    <row r="181" spans="2:11" x14ac:dyDescent="0.25">
      <c r="B181" s="114"/>
      <c r="C181" s="59" t="s">
        <v>891</v>
      </c>
      <c r="D181" s="35" t="s">
        <v>892</v>
      </c>
      <c r="E181" s="17">
        <v>0</v>
      </c>
      <c r="F181" s="17">
        <v>0</v>
      </c>
      <c r="G181" s="54">
        <v>0</v>
      </c>
      <c r="H181" s="10" t="s">
        <v>881</v>
      </c>
      <c r="I181" s="54">
        <v>0</v>
      </c>
      <c r="J181" s="54">
        <v>0</v>
      </c>
      <c r="K181" s="54">
        <v>0</v>
      </c>
    </row>
    <row r="182" spans="2:11" x14ac:dyDescent="0.25">
      <c r="B182" s="114"/>
      <c r="C182" s="59" t="s">
        <v>893</v>
      </c>
      <c r="D182" s="35" t="s">
        <v>892</v>
      </c>
      <c r="E182" s="17">
        <v>0</v>
      </c>
      <c r="F182" s="17">
        <v>0</v>
      </c>
      <c r="G182" s="54">
        <v>0</v>
      </c>
      <c r="H182" s="10" t="s">
        <v>881</v>
      </c>
      <c r="I182" s="54">
        <v>0</v>
      </c>
      <c r="J182" s="54">
        <v>0</v>
      </c>
      <c r="K182" s="54">
        <v>0</v>
      </c>
    </row>
    <row r="183" spans="2:11" x14ac:dyDescent="0.25">
      <c r="B183" s="114"/>
      <c r="C183" s="59" t="s">
        <v>894</v>
      </c>
      <c r="D183" s="35" t="s">
        <v>892</v>
      </c>
      <c r="E183" s="17">
        <v>0</v>
      </c>
      <c r="F183" s="17">
        <v>0</v>
      </c>
      <c r="G183" s="54">
        <v>0</v>
      </c>
      <c r="H183" s="10" t="s">
        <v>881</v>
      </c>
      <c r="I183" s="54">
        <v>0</v>
      </c>
      <c r="J183" s="54">
        <v>0</v>
      </c>
      <c r="K183" s="54">
        <v>0</v>
      </c>
    </row>
    <row r="184" spans="2:11" x14ac:dyDescent="0.25">
      <c r="B184" s="17">
        <v>4</v>
      </c>
      <c r="C184" s="34" t="s">
        <v>895</v>
      </c>
      <c r="D184" s="35"/>
      <c r="E184" s="17"/>
      <c r="F184" s="17"/>
      <c r="G184" s="54"/>
      <c r="H184" s="10"/>
      <c r="I184" s="54"/>
      <c r="J184" s="54"/>
      <c r="K184" s="54"/>
    </row>
    <row r="185" spans="2:11" x14ac:dyDescent="0.25">
      <c r="B185" s="114"/>
      <c r="C185" s="59" t="s">
        <v>896</v>
      </c>
      <c r="D185" s="35" t="s">
        <v>601</v>
      </c>
      <c r="E185" s="17">
        <v>0</v>
      </c>
      <c r="F185" s="17">
        <v>0</v>
      </c>
      <c r="G185" s="54">
        <v>0</v>
      </c>
      <c r="H185" s="10" t="s">
        <v>881</v>
      </c>
      <c r="I185" s="54">
        <v>0</v>
      </c>
      <c r="J185" s="54">
        <v>0</v>
      </c>
      <c r="K185" s="54">
        <v>0</v>
      </c>
    </row>
    <row r="186" spans="2:11" x14ac:dyDescent="0.25">
      <c r="B186" s="114"/>
      <c r="C186" s="59" t="s">
        <v>897</v>
      </c>
      <c r="D186" s="35" t="s">
        <v>601</v>
      </c>
      <c r="E186" s="17">
        <v>0</v>
      </c>
      <c r="F186" s="17">
        <v>0</v>
      </c>
      <c r="G186" s="54">
        <v>0</v>
      </c>
      <c r="H186" s="10" t="s">
        <v>881</v>
      </c>
      <c r="I186" s="54">
        <v>0</v>
      </c>
      <c r="J186" s="54">
        <v>0</v>
      </c>
      <c r="K186" s="54">
        <v>0</v>
      </c>
    </row>
    <row r="187" spans="2:11" x14ac:dyDescent="0.25">
      <c r="B187" s="114"/>
      <c r="C187" s="59" t="s">
        <v>898</v>
      </c>
      <c r="D187" s="35" t="s">
        <v>593</v>
      </c>
      <c r="E187" s="17">
        <v>0</v>
      </c>
      <c r="F187" s="17">
        <v>0</v>
      </c>
      <c r="G187" s="54">
        <v>0</v>
      </c>
      <c r="H187" s="10" t="s">
        <v>881</v>
      </c>
      <c r="I187" s="54">
        <v>0</v>
      </c>
      <c r="J187" s="54">
        <v>0</v>
      </c>
      <c r="K187" s="54">
        <v>0</v>
      </c>
    </row>
    <row r="188" spans="2:11" x14ac:dyDescent="0.25">
      <c r="B188" s="17">
        <v>5</v>
      </c>
      <c r="C188" s="34" t="s">
        <v>899</v>
      </c>
      <c r="D188" s="35"/>
      <c r="E188" s="17"/>
      <c r="F188" s="17"/>
      <c r="G188" s="54"/>
      <c r="H188" s="10"/>
      <c r="I188" s="54"/>
      <c r="J188" s="54"/>
      <c r="K188" s="54"/>
    </row>
    <row r="189" spans="2:11" x14ac:dyDescent="0.25">
      <c r="B189" s="114"/>
      <c r="C189" s="59" t="s">
        <v>899</v>
      </c>
      <c r="D189" s="35" t="s">
        <v>601</v>
      </c>
      <c r="E189" s="17">
        <v>0</v>
      </c>
      <c r="F189" s="17">
        <v>0</v>
      </c>
      <c r="G189" s="54">
        <v>0</v>
      </c>
      <c r="H189" s="10" t="s">
        <v>881</v>
      </c>
      <c r="I189" s="54">
        <v>0</v>
      </c>
      <c r="J189" s="54">
        <v>0</v>
      </c>
      <c r="K189" s="54">
        <v>0</v>
      </c>
    </row>
    <row r="190" spans="2:11" x14ac:dyDescent="0.25">
      <c r="B190" s="17">
        <v>6</v>
      </c>
      <c r="C190" s="34" t="s">
        <v>571</v>
      </c>
      <c r="D190" s="35"/>
      <c r="E190" s="17"/>
      <c r="F190" s="17"/>
      <c r="G190" s="54"/>
      <c r="H190" s="10"/>
      <c r="I190" s="54"/>
      <c r="J190" s="54"/>
      <c r="K190" s="54"/>
    </row>
    <row r="191" spans="2:11" x14ac:dyDescent="0.25">
      <c r="B191" s="114"/>
      <c r="C191" s="59" t="s">
        <v>900</v>
      </c>
      <c r="D191" s="35" t="s">
        <v>901</v>
      </c>
      <c r="E191" s="17">
        <v>0</v>
      </c>
      <c r="F191" s="17">
        <v>0</v>
      </c>
      <c r="G191" s="54">
        <v>0</v>
      </c>
      <c r="H191" s="10" t="s">
        <v>881</v>
      </c>
      <c r="I191" s="54">
        <v>0</v>
      </c>
      <c r="J191" s="54">
        <v>0</v>
      </c>
      <c r="K191" s="54">
        <v>0</v>
      </c>
    </row>
    <row r="192" spans="2:11" x14ac:dyDescent="0.25">
      <c r="B192" s="114"/>
      <c r="C192" s="59" t="s">
        <v>902</v>
      </c>
      <c r="D192" s="35" t="s">
        <v>901</v>
      </c>
      <c r="E192" s="17">
        <v>0</v>
      </c>
      <c r="F192" s="17">
        <v>0</v>
      </c>
      <c r="G192" s="54">
        <v>0</v>
      </c>
      <c r="H192" s="10" t="s">
        <v>881</v>
      </c>
      <c r="I192" s="54">
        <v>0</v>
      </c>
      <c r="J192" s="54">
        <v>0</v>
      </c>
      <c r="K192" s="54">
        <v>0</v>
      </c>
    </row>
    <row r="193" spans="2:11" ht="31.5" x14ac:dyDescent="0.25">
      <c r="B193" s="114"/>
      <c r="C193" s="59" t="s">
        <v>903</v>
      </c>
      <c r="D193" s="35" t="s">
        <v>904</v>
      </c>
      <c r="E193" s="17">
        <v>0</v>
      </c>
      <c r="F193" s="17">
        <v>0</v>
      </c>
      <c r="G193" s="54">
        <v>0</v>
      </c>
      <c r="H193" s="10" t="s">
        <v>881</v>
      </c>
      <c r="I193" s="54">
        <v>0</v>
      </c>
      <c r="J193" s="54">
        <v>0</v>
      </c>
      <c r="K193" s="54">
        <v>0</v>
      </c>
    </row>
    <row r="194" spans="2:11" x14ac:dyDescent="0.25">
      <c r="B194" s="17">
        <v>7</v>
      </c>
      <c r="C194" s="34" t="s">
        <v>905</v>
      </c>
      <c r="D194" s="35"/>
      <c r="E194" s="17"/>
      <c r="F194" s="17"/>
      <c r="G194" s="54"/>
      <c r="H194" s="10"/>
      <c r="I194" s="54"/>
      <c r="J194" s="54"/>
      <c r="K194" s="54"/>
    </row>
    <row r="195" spans="2:11" x14ac:dyDescent="0.25">
      <c r="B195" s="114"/>
      <c r="C195" s="59" t="s">
        <v>906</v>
      </c>
      <c r="D195" s="35" t="s">
        <v>890</v>
      </c>
      <c r="E195" s="17">
        <v>0</v>
      </c>
      <c r="F195" s="17">
        <v>0</v>
      </c>
      <c r="G195" s="54">
        <v>0</v>
      </c>
      <c r="H195" s="10" t="s">
        <v>881</v>
      </c>
      <c r="I195" s="54">
        <v>0</v>
      </c>
      <c r="J195" s="54">
        <v>0</v>
      </c>
      <c r="K195" s="54">
        <v>0</v>
      </c>
    </row>
    <row r="196" spans="2:11" x14ac:dyDescent="0.25">
      <c r="B196" s="114"/>
      <c r="C196" s="59" t="s">
        <v>907</v>
      </c>
      <c r="D196" s="35" t="s">
        <v>606</v>
      </c>
      <c r="E196" s="17">
        <v>0</v>
      </c>
      <c r="F196" s="17">
        <v>0</v>
      </c>
      <c r="G196" s="54">
        <v>0</v>
      </c>
      <c r="H196" s="10" t="s">
        <v>881</v>
      </c>
      <c r="I196" s="54">
        <v>0</v>
      </c>
      <c r="J196" s="54">
        <v>0</v>
      </c>
      <c r="K196" s="54">
        <v>0</v>
      </c>
    </row>
    <row r="197" spans="2:11" x14ac:dyDescent="0.25">
      <c r="B197" s="17">
        <v>8</v>
      </c>
      <c r="C197" s="34" t="s">
        <v>908</v>
      </c>
      <c r="D197" s="35"/>
      <c r="E197" s="17"/>
      <c r="F197" s="17"/>
      <c r="G197" s="54"/>
      <c r="H197" s="10"/>
      <c r="I197" s="54"/>
      <c r="J197" s="54"/>
      <c r="K197" s="54"/>
    </row>
    <row r="198" spans="2:11" x14ac:dyDescent="0.25">
      <c r="B198" s="114"/>
      <c r="C198" s="59" t="s">
        <v>908</v>
      </c>
      <c r="D198" s="35" t="s">
        <v>890</v>
      </c>
      <c r="E198" s="17">
        <v>0</v>
      </c>
      <c r="F198" s="17">
        <v>0</v>
      </c>
      <c r="G198" s="54">
        <v>0</v>
      </c>
      <c r="H198" s="10" t="s">
        <v>881</v>
      </c>
      <c r="I198" s="54">
        <v>0</v>
      </c>
      <c r="J198" s="54">
        <v>0</v>
      </c>
      <c r="K198" s="54">
        <v>0</v>
      </c>
    </row>
    <row r="199" spans="2:11" x14ac:dyDescent="0.25">
      <c r="B199" s="22">
        <v>7</v>
      </c>
      <c r="C199" s="34" t="s">
        <v>481</v>
      </c>
      <c r="D199" s="9"/>
      <c r="E199" s="55"/>
      <c r="F199" s="55"/>
      <c r="G199" s="55"/>
      <c r="H199" s="22"/>
      <c r="I199" s="55"/>
      <c r="J199" s="55"/>
      <c r="K199" s="55"/>
    </row>
    <row r="200" spans="2:11" x14ac:dyDescent="0.25">
      <c r="B200" s="17">
        <v>1</v>
      </c>
      <c r="C200" s="34" t="s">
        <v>565</v>
      </c>
      <c r="D200" s="35"/>
      <c r="E200" s="17"/>
      <c r="F200" s="17"/>
      <c r="G200" s="54"/>
      <c r="H200" s="10"/>
      <c r="I200" s="54"/>
      <c r="J200" s="54"/>
      <c r="K200" s="54"/>
    </row>
    <row r="201" spans="2:11" x14ac:dyDescent="0.25">
      <c r="B201" s="114"/>
      <c r="C201" s="59" t="s">
        <v>877</v>
      </c>
      <c r="D201" s="35" t="s">
        <v>601</v>
      </c>
      <c r="E201" s="17">
        <v>14</v>
      </c>
      <c r="F201" s="17">
        <v>0</v>
      </c>
      <c r="G201" s="54">
        <v>0</v>
      </c>
      <c r="H201" s="10" t="s">
        <v>881</v>
      </c>
      <c r="I201" s="54">
        <v>0</v>
      </c>
      <c r="J201" s="54">
        <v>0</v>
      </c>
      <c r="K201" s="54">
        <v>0</v>
      </c>
    </row>
    <row r="202" spans="2:11" x14ac:dyDescent="0.25">
      <c r="B202" s="114"/>
      <c r="C202" s="59" t="s">
        <v>879</v>
      </c>
      <c r="D202" s="35" t="s">
        <v>601</v>
      </c>
      <c r="E202" s="17">
        <v>0</v>
      </c>
      <c r="F202" s="17">
        <v>0</v>
      </c>
      <c r="G202" s="54">
        <v>0</v>
      </c>
      <c r="H202" s="10" t="s">
        <v>881</v>
      </c>
      <c r="I202" s="54">
        <v>0</v>
      </c>
      <c r="J202" s="54">
        <v>0</v>
      </c>
      <c r="K202" s="54">
        <v>0</v>
      </c>
    </row>
    <row r="203" spans="2:11" x14ac:dyDescent="0.25">
      <c r="B203" s="114"/>
      <c r="C203" s="59" t="s">
        <v>880</v>
      </c>
      <c r="D203" s="35" t="s">
        <v>601</v>
      </c>
      <c r="E203" s="17">
        <v>0</v>
      </c>
      <c r="F203" s="17">
        <v>0</v>
      </c>
      <c r="G203" s="54">
        <v>0</v>
      </c>
      <c r="H203" s="10" t="s">
        <v>881</v>
      </c>
      <c r="I203" s="54">
        <v>0</v>
      </c>
      <c r="J203" s="54">
        <v>0</v>
      </c>
      <c r="K203" s="54">
        <v>0</v>
      </c>
    </row>
    <row r="204" spans="2:11" x14ac:dyDescent="0.25">
      <c r="B204" s="114"/>
      <c r="C204" s="59" t="s">
        <v>882</v>
      </c>
      <c r="D204" s="35" t="s">
        <v>601</v>
      </c>
      <c r="E204" s="17">
        <v>0</v>
      </c>
      <c r="F204" s="17">
        <v>0</v>
      </c>
      <c r="G204" s="54">
        <v>0</v>
      </c>
      <c r="H204" s="10" t="s">
        <v>881</v>
      </c>
      <c r="I204" s="54">
        <v>0</v>
      </c>
      <c r="J204" s="54">
        <v>0</v>
      </c>
      <c r="K204" s="54">
        <v>0</v>
      </c>
    </row>
    <row r="205" spans="2:11" x14ac:dyDescent="0.25">
      <c r="B205" s="114"/>
      <c r="C205" s="59" t="s">
        <v>883</v>
      </c>
      <c r="D205" s="35" t="s">
        <v>601</v>
      </c>
      <c r="E205" s="17">
        <v>0</v>
      </c>
      <c r="F205" s="17">
        <v>0</v>
      </c>
      <c r="G205" s="54">
        <v>0</v>
      </c>
      <c r="H205" s="10" t="s">
        <v>881</v>
      </c>
      <c r="I205" s="54">
        <v>0</v>
      </c>
      <c r="J205" s="54">
        <v>0</v>
      </c>
      <c r="K205" s="54">
        <v>0</v>
      </c>
    </row>
    <row r="206" spans="2:11" x14ac:dyDescent="0.25">
      <c r="B206" s="114"/>
      <c r="C206" s="59" t="s">
        <v>884</v>
      </c>
      <c r="D206" s="35" t="s">
        <v>601</v>
      </c>
      <c r="E206" s="17">
        <v>0</v>
      </c>
      <c r="F206" s="17">
        <v>0</v>
      </c>
      <c r="G206" s="54">
        <v>0</v>
      </c>
      <c r="H206" s="10" t="s">
        <v>881</v>
      </c>
      <c r="I206" s="54">
        <v>0</v>
      </c>
      <c r="J206" s="54">
        <v>0</v>
      </c>
      <c r="K206" s="54">
        <v>0</v>
      </c>
    </row>
    <row r="207" spans="2:11" x14ac:dyDescent="0.25">
      <c r="B207" s="17">
        <v>2</v>
      </c>
      <c r="C207" s="34" t="s">
        <v>566</v>
      </c>
      <c r="D207" s="35"/>
      <c r="E207" s="17"/>
      <c r="F207" s="17"/>
      <c r="G207" s="54"/>
      <c r="H207" s="10"/>
      <c r="I207" s="54"/>
      <c r="J207" s="54"/>
      <c r="K207" s="54"/>
    </row>
    <row r="208" spans="2:11" x14ac:dyDescent="0.25">
      <c r="B208" s="114"/>
      <c r="C208" s="59" t="s">
        <v>885</v>
      </c>
      <c r="D208" s="35" t="s">
        <v>608</v>
      </c>
      <c r="E208" s="17">
        <v>0</v>
      </c>
      <c r="F208" s="17">
        <v>0</v>
      </c>
      <c r="G208" s="54">
        <v>0</v>
      </c>
      <c r="H208" s="10" t="s">
        <v>881</v>
      </c>
      <c r="I208" s="54">
        <v>0</v>
      </c>
      <c r="J208" s="54">
        <v>0</v>
      </c>
      <c r="K208" s="54">
        <v>0</v>
      </c>
    </row>
    <row r="209" spans="2:11" x14ac:dyDescent="0.25">
      <c r="B209" s="114"/>
      <c r="C209" s="59" t="s">
        <v>886</v>
      </c>
      <c r="D209" s="35" t="s">
        <v>608</v>
      </c>
      <c r="E209" s="17">
        <v>0</v>
      </c>
      <c r="F209" s="17">
        <v>0</v>
      </c>
      <c r="G209" s="54">
        <v>0</v>
      </c>
      <c r="H209" s="10" t="s">
        <v>881</v>
      </c>
      <c r="I209" s="54">
        <v>0</v>
      </c>
      <c r="J209" s="54">
        <v>0</v>
      </c>
      <c r="K209" s="54">
        <v>0</v>
      </c>
    </row>
    <row r="210" spans="2:11" x14ac:dyDescent="0.25">
      <c r="B210" s="114"/>
      <c r="C210" s="59" t="s">
        <v>887</v>
      </c>
      <c r="D210" s="35" t="s">
        <v>593</v>
      </c>
      <c r="E210" s="17">
        <v>0</v>
      </c>
      <c r="F210" s="17">
        <v>0</v>
      </c>
      <c r="G210" s="54">
        <v>0</v>
      </c>
      <c r="H210" s="10" t="s">
        <v>881</v>
      </c>
      <c r="I210" s="54">
        <v>0</v>
      </c>
      <c r="J210" s="54">
        <v>0</v>
      </c>
      <c r="K210" s="54">
        <v>0</v>
      </c>
    </row>
    <row r="211" spans="2:11" x14ac:dyDescent="0.25">
      <c r="B211" s="17">
        <v>3</v>
      </c>
      <c r="C211" s="34" t="s">
        <v>888</v>
      </c>
      <c r="D211" s="35"/>
      <c r="E211" s="17"/>
      <c r="F211" s="17"/>
      <c r="G211" s="54"/>
      <c r="H211" s="10"/>
      <c r="I211" s="54"/>
      <c r="J211" s="54"/>
      <c r="K211" s="54"/>
    </row>
    <row r="212" spans="2:11" x14ac:dyDescent="0.25">
      <c r="B212" s="114"/>
      <c r="C212" s="59" t="s">
        <v>889</v>
      </c>
      <c r="D212" s="35" t="s">
        <v>890</v>
      </c>
      <c r="E212" s="17">
        <v>0</v>
      </c>
      <c r="F212" s="17">
        <v>0</v>
      </c>
      <c r="G212" s="54">
        <v>0</v>
      </c>
      <c r="H212" s="10" t="s">
        <v>881</v>
      </c>
      <c r="I212" s="54">
        <v>0</v>
      </c>
      <c r="J212" s="54">
        <v>0</v>
      </c>
      <c r="K212" s="54">
        <v>0</v>
      </c>
    </row>
    <row r="213" spans="2:11" x14ac:dyDescent="0.25">
      <c r="B213" s="114"/>
      <c r="C213" s="59" t="s">
        <v>891</v>
      </c>
      <c r="D213" s="35" t="s">
        <v>892</v>
      </c>
      <c r="E213" s="17">
        <v>0</v>
      </c>
      <c r="F213" s="17">
        <v>0</v>
      </c>
      <c r="G213" s="54">
        <v>0</v>
      </c>
      <c r="H213" s="10" t="s">
        <v>881</v>
      </c>
      <c r="I213" s="54">
        <v>0</v>
      </c>
      <c r="J213" s="54">
        <v>0</v>
      </c>
      <c r="K213" s="54">
        <v>0</v>
      </c>
    </row>
    <row r="214" spans="2:11" x14ac:dyDescent="0.25">
      <c r="B214" s="114"/>
      <c r="C214" s="59" t="s">
        <v>893</v>
      </c>
      <c r="D214" s="35" t="s">
        <v>892</v>
      </c>
      <c r="E214" s="17">
        <v>0</v>
      </c>
      <c r="F214" s="17">
        <v>0</v>
      </c>
      <c r="G214" s="54">
        <v>0</v>
      </c>
      <c r="H214" s="10" t="s">
        <v>881</v>
      </c>
      <c r="I214" s="54">
        <v>0</v>
      </c>
      <c r="J214" s="54">
        <v>0</v>
      </c>
      <c r="K214" s="54">
        <v>0</v>
      </c>
    </row>
    <row r="215" spans="2:11" x14ac:dyDescent="0.25">
      <c r="B215" s="114"/>
      <c r="C215" s="59" t="s">
        <v>894</v>
      </c>
      <c r="D215" s="35" t="s">
        <v>892</v>
      </c>
      <c r="E215" s="17">
        <v>0</v>
      </c>
      <c r="F215" s="17">
        <v>0</v>
      </c>
      <c r="G215" s="54">
        <v>0</v>
      </c>
      <c r="H215" s="10" t="s">
        <v>881</v>
      </c>
      <c r="I215" s="54">
        <v>0</v>
      </c>
      <c r="J215" s="54">
        <v>0</v>
      </c>
      <c r="K215" s="54">
        <v>0</v>
      </c>
    </row>
    <row r="216" spans="2:11" x14ac:dyDescent="0.25">
      <c r="B216" s="17">
        <v>4</v>
      </c>
      <c r="C216" s="34" t="s">
        <v>895</v>
      </c>
      <c r="D216" s="35"/>
      <c r="E216" s="17"/>
      <c r="F216" s="17"/>
      <c r="G216" s="54"/>
      <c r="H216" s="10"/>
      <c r="I216" s="54"/>
      <c r="J216" s="54"/>
      <c r="K216" s="54"/>
    </row>
    <row r="217" spans="2:11" x14ac:dyDescent="0.25">
      <c r="B217" s="114"/>
      <c r="C217" s="59" t="s">
        <v>896</v>
      </c>
      <c r="D217" s="35" t="s">
        <v>601</v>
      </c>
      <c r="E217" s="17">
        <v>0</v>
      </c>
      <c r="F217" s="17">
        <v>0</v>
      </c>
      <c r="G217" s="54">
        <v>0</v>
      </c>
      <c r="H217" s="10" t="s">
        <v>881</v>
      </c>
      <c r="I217" s="54">
        <v>0</v>
      </c>
      <c r="J217" s="54">
        <v>0</v>
      </c>
      <c r="K217" s="54">
        <v>0</v>
      </c>
    </row>
    <row r="218" spans="2:11" x14ac:dyDescent="0.25">
      <c r="B218" s="114"/>
      <c r="C218" s="59" t="s">
        <v>897</v>
      </c>
      <c r="D218" s="35" t="s">
        <v>601</v>
      </c>
      <c r="E218" s="17">
        <v>0</v>
      </c>
      <c r="F218" s="17">
        <v>0</v>
      </c>
      <c r="G218" s="54">
        <v>0</v>
      </c>
      <c r="H218" s="10" t="s">
        <v>881</v>
      </c>
      <c r="I218" s="54">
        <v>0</v>
      </c>
      <c r="J218" s="54">
        <v>0</v>
      </c>
      <c r="K218" s="54">
        <v>0</v>
      </c>
    </row>
    <row r="219" spans="2:11" x14ac:dyDescent="0.25">
      <c r="B219" s="114"/>
      <c r="C219" s="59" t="s">
        <v>898</v>
      </c>
      <c r="D219" s="35" t="s">
        <v>593</v>
      </c>
      <c r="E219" s="17">
        <v>0</v>
      </c>
      <c r="F219" s="17">
        <v>0</v>
      </c>
      <c r="G219" s="54">
        <v>0</v>
      </c>
      <c r="H219" s="10" t="s">
        <v>881</v>
      </c>
      <c r="I219" s="54">
        <v>0</v>
      </c>
      <c r="J219" s="54">
        <v>0</v>
      </c>
      <c r="K219" s="54">
        <v>0</v>
      </c>
    </row>
    <row r="220" spans="2:11" x14ac:dyDescent="0.25">
      <c r="B220" s="17">
        <v>5</v>
      </c>
      <c r="C220" s="34" t="s">
        <v>899</v>
      </c>
      <c r="D220" s="35"/>
      <c r="E220" s="17"/>
      <c r="F220" s="17"/>
      <c r="G220" s="54"/>
      <c r="H220" s="10"/>
      <c r="I220" s="54"/>
      <c r="J220" s="54"/>
      <c r="K220" s="54"/>
    </row>
    <row r="221" spans="2:11" x14ac:dyDescent="0.25">
      <c r="B221" s="114"/>
      <c r="C221" s="59" t="s">
        <v>899</v>
      </c>
      <c r="D221" s="35" t="s">
        <v>601</v>
      </c>
      <c r="E221" s="17">
        <v>0</v>
      </c>
      <c r="F221" s="17">
        <v>0</v>
      </c>
      <c r="G221" s="54">
        <v>0</v>
      </c>
      <c r="H221" s="10" t="s">
        <v>881</v>
      </c>
      <c r="I221" s="54">
        <v>0</v>
      </c>
      <c r="J221" s="54">
        <v>0</v>
      </c>
      <c r="K221" s="54">
        <v>0</v>
      </c>
    </row>
    <row r="222" spans="2:11" x14ac:dyDescent="0.25">
      <c r="B222" s="17">
        <v>6</v>
      </c>
      <c r="C222" s="34" t="s">
        <v>571</v>
      </c>
      <c r="D222" s="35"/>
      <c r="E222" s="17"/>
      <c r="F222" s="17"/>
      <c r="G222" s="54"/>
      <c r="H222" s="10"/>
      <c r="I222" s="54"/>
      <c r="J222" s="54"/>
      <c r="K222" s="54"/>
    </row>
    <row r="223" spans="2:11" x14ac:dyDescent="0.25">
      <c r="B223" s="114"/>
      <c r="C223" s="59" t="s">
        <v>900</v>
      </c>
      <c r="D223" s="35" t="s">
        <v>901</v>
      </c>
      <c r="E223" s="17">
        <v>0</v>
      </c>
      <c r="F223" s="17">
        <v>0</v>
      </c>
      <c r="G223" s="54">
        <v>0</v>
      </c>
      <c r="H223" s="10" t="s">
        <v>881</v>
      </c>
      <c r="I223" s="54">
        <v>0</v>
      </c>
      <c r="J223" s="54">
        <v>0</v>
      </c>
      <c r="K223" s="54">
        <v>0</v>
      </c>
    </row>
    <row r="224" spans="2:11" x14ac:dyDescent="0.25">
      <c r="B224" s="114"/>
      <c r="C224" s="59" t="s">
        <v>902</v>
      </c>
      <c r="D224" s="35" t="s">
        <v>901</v>
      </c>
      <c r="E224" s="17">
        <v>0</v>
      </c>
      <c r="F224" s="17">
        <v>0</v>
      </c>
      <c r="G224" s="54">
        <v>0</v>
      </c>
      <c r="H224" s="10" t="s">
        <v>881</v>
      </c>
      <c r="I224" s="54">
        <v>0</v>
      </c>
      <c r="J224" s="54">
        <v>0</v>
      </c>
      <c r="K224" s="54">
        <v>0</v>
      </c>
    </row>
    <row r="225" spans="2:11" ht="31.5" x14ac:dyDescent="0.25">
      <c r="B225" s="114"/>
      <c r="C225" s="59" t="s">
        <v>903</v>
      </c>
      <c r="D225" s="35" t="s">
        <v>904</v>
      </c>
      <c r="E225" s="17">
        <v>0</v>
      </c>
      <c r="F225" s="17">
        <v>0</v>
      </c>
      <c r="G225" s="54">
        <v>0</v>
      </c>
      <c r="H225" s="10" t="s">
        <v>881</v>
      </c>
      <c r="I225" s="54">
        <v>0</v>
      </c>
      <c r="J225" s="54">
        <v>0</v>
      </c>
      <c r="K225" s="54">
        <v>0</v>
      </c>
    </row>
    <row r="226" spans="2:11" x14ac:dyDescent="0.25">
      <c r="B226" s="17">
        <v>7</v>
      </c>
      <c r="C226" s="34" t="s">
        <v>905</v>
      </c>
      <c r="D226" s="35"/>
      <c r="E226" s="17"/>
      <c r="F226" s="17"/>
      <c r="G226" s="54"/>
      <c r="H226" s="10"/>
      <c r="I226" s="54"/>
      <c r="J226" s="54"/>
      <c r="K226" s="54"/>
    </row>
    <row r="227" spans="2:11" x14ac:dyDescent="0.25">
      <c r="B227" s="114"/>
      <c r="C227" s="59" t="s">
        <v>906</v>
      </c>
      <c r="D227" s="35" t="s">
        <v>890</v>
      </c>
      <c r="E227" s="17">
        <v>0</v>
      </c>
      <c r="F227" s="17">
        <v>0</v>
      </c>
      <c r="G227" s="54">
        <v>0</v>
      </c>
      <c r="H227" s="10" t="s">
        <v>881</v>
      </c>
      <c r="I227" s="54">
        <v>0</v>
      </c>
      <c r="J227" s="54">
        <v>0</v>
      </c>
      <c r="K227" s="54">
        <v>0</v>
      </c>
    </row>
    <row r="228" spans="2:11" x14ac:dyDescent="0.25">
      <c r="B228" s="114"/>
      <c r="C228" s="59" t="s">
        <v>907</v>
      </c>
      <c r="D228" s="35" t="s">
        <v>606</v>
      </c>
      <c r="E228" s="17">
        <v>0</v>
      </c>
      <c r="F228" s="17">
        <v>0</v>
      </c>
      <c r="G228" s="54">
        <v>0</v>
      </c>
      <c r="H228" s="10" t="s">
        <v>881</v>
      </c>
      <c r="I228" s="54">
        <v>0</v>
      </c>
      <c r="J228" s="54">
        <v>0</v>
      </c>
      <c r="K228" s="54">
        <v>0</v>
      </c>
    </row>
    <row r="229" spans="2:11" x14ac:dyDescent="0.25">
      <c r="B229" s="17">
        <v>8</v>
      </c>
      <c r="C229" s="34" t="s">
        <v>908</v>
      </c>
      <c r="D229" s="35"/>
      <c r="E229" s="17"/>
      <c r="F229" s="17"/>
      <c r="G229" s="54"/>
      <c r="H229" s="10"/>
      <c r="I229" s="54"/>
      <c r="J229" s="54"/>
      <c r="K229" s="54"/>
    </row>
    <row r="230" spans="2:11" x14ac:dyDescent="0.25">
      <c r="B230" s="114"/>
      <c r="C230" s="59" t="s">
        <v>908</v>
      </c>
      <c r="D230" s="35" t="s">
        <v>890</v>
      </c>
      <c r="E230" s="17">
        <v>0</v>
      </c>
      <c r="F230" s="17">
        <v>0</v>
      </c>
      <c r="G230" s="54">
        <v>0</v>
      </c>
      <c r="H230" s="10" t="s">
        <v>881</v>
      </c>
      <c r="I230" s="54">
        <v>0</v>
      </c>
      <c r="J230" s="54">
        <v>0</v>
      </c>
      <c r="K230" s="54">
        <v>0</v>
      </c>
    </row>
    <row r="231" spans="2:11" x14ac:dyDescent="0.25">
      <c r="B231" s="22">
        <v>8</v>
      </c>
      <c r="C231" s="34" t="s">
        <v>482</v>
      </c>
      <c r="D231" s="9"/>
      <c r="E231" s="55"/>
      <c r="F231" s="55"/>
      <c r="G231" s="55"/>
      <c r="H231" s="22"/>
      <c r="I231" s="55"/>
      <c r="J231" s="55"/>
      <c r="K231" s="55"/>
    </row>
    <row r="232" spans="2:11" x14ac:dyDescent="0.25">
      <c r="B232" s="17">
        <v>1</v>
      </c>
      <c r="C232" s="34" t="s">
        <v>565</v>
      </c>
      <c r="D232" s="35"/>
      <c r="E232" s="17"/>
      <c r="F232" s="17"/>
      <c r="G232" s="54"/>
      <c r="H232" s="10"/>
      <c r="I232" s="54"/>
      <c r="J232" s="54"/>
      <c r="K232" s="54"/>
    </row>
    <row r="233" spans="2:11" x14ac:dyDescent="0.25">
      <c r="B233" s="114"/>
      <c r="C233" s="59" t="s">
        <v>877</v>
      </c>
      <c r="D233" s="35" t="s">
        <v>601</v>
      </c>
      <c r="E233" s="17">
        <v>13.5</v>
      </c>
      <c r="F233" s="17">
        <v>0</v>
      </c>
      <c r="G233" s="54">
        <v>0</v>
      </c>
      <c r="H233" s="10" t="s">
        <v>881</v>
      </c>
      <c r="I233" s="54">
        <v>0</v>
      </c>
      <c r="J233" s="54">
        <v>0</v>
      </c>
      <c r="K233" s="54">
        <v>0</v>
      </c>
    </row>
    <row r="234" spans="2:11" x14ac:dyDescent="0.25">
      <c r="B234" s="114"/>
      <c r="C234" s="59" t="s">
        <v>879</v>
      </c>
      <c r="D234" s="35" t="s">
        <v>601</v>
      </c>
      <c r="E234" s="17">
        <v>0</v>
      </c>
      <c r="F234" s="17">
        <v>0</v>
      </c>
      <c r="G234" s="54">
        <v>0</v>
      </c>
      <c r="H234" s="10" t="s">
        <v>881</v>
      </c>
      <c r="I234" s="54">
        <v>0</v>
      </c>
      <c r="J234" s="54">
        <v>0</v>
      </c>
      <c r="K234" s="54">
        <v>0</v>
      </c>
    </row>
    <row r="235" spans="2:11" x14ac:dyDescent="0.25">
      <c r="B235" s="114"/>
      <c r="C235" s="59" t="s">
        <v>880</v>
      </c>
      <c r="D235" s="35" t="s">
        <v>601</v>
      </c>
      <c r="E235" s="17">
        <v>0</v>
      </c>
      <c r="F235" s="17">
        <v>0</v>
      </c>
      <c r="G235" s="54">
        <v>0</v>
      </c>
      <c r="H235" s="10" t="s">
        <v>881</v>
      </c>
      <c r="I235" s="54">
        <v>0</v>
      </c>
      <c r="J235" s="54">
        <v>0</v>
      </c>
      <c r="K235" s="54">
        <v>0</v>
      </c>
    </row>
    <row r="236" spans="2:11" x14ac:dyDescent="0.25">
      <c r="B236" s="114"/>
      <c r="C236" s="59" t="s">
        <v>882</v>
      </c>
      <c r="D236" s="35" t="s">
        <v>601</v>
      </c>
      <c r="E236" s="17">
        <v>0</v>
      </c>
      <c r="F236" s="17">
        <v>0</v>
      </c>
      <c r="G236" s="54">
        <v>0</v>
      </c>
      <c r="H236" s="10" t="s">
        <v>881</v>
      </c>
      <c r="I236" s="54">
        <v>0</v>
      </c>
      <c r="J236" s="54">
        <v>0</v>
      </c>
      <c r="K236" s="54">
        <v>0</v>
      </c>
    </row>
    <row r="237" spans="2:11" x14ac:dyDescent="0.25">
      <c r="B237" s="114"/>
      <c r="C237" s="59" t="s">
        <v>883</v>
      </c>
      <c r="D237" s="35" t="s">
        <v>601</v>
      </c>
      <c r="E237" s="17">
        <v>0</v>
      </c>
      <c r="F237" s="17">
        <v>0</v>
      </c>
      <c r="G237" s="54">
        <v>0</v>
      </c>
      <c r="H237" s="10" t="s">
        <v>881</v>
      </c>
      <c r="I237" s="54">
        <v>0</v>
      </c>
      <c r="J237" s="54">
        <v>0</v>
      </c>
      <c r="K237" s="54">
        <v>0</v>
      </c>
    </row>
    <row r="238" spans="2:11" x14ac:dyDescent="0.25">
      <c r="B238" s="114"/>
      <c r="C238" s="59" t="s">
        <v>884</v>
      </c>
      <c r="D238" s="35" t="s">
        <v>601</v>
      </c>
      <c r="E238" s="17">
        <v>0</v>
      </c>
      <c r="F238" s="17">
        <v>0</v>
      </c>
      <c r="G238" s="54">
        <v>0</v>
      </c>
      <c r="H238" s="10" t="s">
        <v>881</v>
      </c>
      <c r="I238" s="54">
        <v>0</v>
      </c>
      <c r="J238" s="54">
        <v>0</v>
      </c>
      <c r="K238" s="54">
        <v>0</v>
      </c>
    </row>
    <row r="239" spans="2:11" x14ac:dyDescent="0.25">
      <c r="B239" s="17">
        <v>2</v>
      </c>
      <c r="C239" s="34" t="s">
        <v>566</v>
      </c>
      <c r="D239" s="35"/>
      <c r="E239" s="17"/>
      <c r="F239" s="17"/>
      <c r="G239" s="54"/>
      <c r="H239" s="10"/>
      <c r="I239" s="54"/>
      <c r="J239" s="54"/>
      <c r="K239" s="54"/>
    </row>
    <row r="240" spans="2:11" x14ac:dyDescent="0.25">
      <c r="B240" s="114"/>
      <c r="C240" s="59" t="s">
        <v>885</v>
      </c>
      <c r="D240" s="35" t="s">
        <v>608</v>
      </c>
      <c r="E240" s="17">
        <v>0</v>
      </c>
      <c r="F240" s="17">
        <v>0</v>
      </c>
      <c r="G240" s="54">
        <v>0</v>
      </c>
      <c r="H240" s="10" t="s">
        <v>881</v>
      </c>
      <c r="I240" s="54">
        <v>0</v>
      </c>
      <c r="J240" s="54">
        <v>0</v>
      </c>
      <c r="K240" s="54">
        <v>0</v>
      </c>
    </row>
    <row r="241" spans="2:11" x14ac:dyDescent="0.25">
      <c r="B241" s="114"/>
      <c r="C241" s="59" t="s">
        <v>886</v>
      </c>
      <c r="D241" s="35" t="s">
        <v>608</v>
      </c>
      <c r="E241" s="17">
        <v>0</v>
      </c>
      <c r="F241" s="17">
        <v>0</v>
      </c>
      <c r="G241" s="54">
        <v>0</v>
      </c>
      <c r="H241" s="10" t="s">
        <v>881</v>
      </c>
      <c r="I241" s="54">
        <v>0</v>
      </c>
      <c r="J241" s="54">
        <v>0</v>
      </c>
      <c r="K241" s="54">
        <v>0</v>
      </c>
    </row>
    <row r="242" spans="2:11" x14ac:dyDescent="0.25">
      <c r="B242" s="114"/>
      <c r="C242" s="59" t="s">
        <v>887</v>
      </c>
      <c r="D242" s="35" t="s">
        <v>593</v>
      </c>
      <c r="E242" s="17">
        <v>0</v>
      </c>
      <c r="F242" s="17">
        <v>0</v>
      </c>
      <c r="G242" s="54">
        <v>0</v>
      </c>
      <c r="H242" s="10" t="s">
        <v>881</v>
      </c>
      <c r="I242" s="54">
        <v>0</v>
      </c>
      <c r="J242" s="54">
        <v>0</v>
      </c>
      <c r="K242" s="54">
        <v>0</v>
      </c>
    </row>
    <row r="243" spans="2:11" x14ac:dyDescent="0.25">
      <c r="B243" s="17">
        <v>3</v>
      </c>
      <c r="C243" s="34" t="s">
        <v>888</v>
      </c>
      <c r="D243" s="35"/>
      <c r="E243" s="17"/>
      <c r="F243" s="17"/>
      <c r="G243" s="54"/>
      <c r="H243" s="10"/>
      <c r="I243" s="54"/>
      <c r="J243" s="54"/>
      <c r="K243" s="54"/>
    </row>
    <row r="244" spans="2:11" x14ac:dyDescent="0.25">
      <c r="B244" s="114"/>
      <c r="C244" s="59" t="s">
        <v>889</v>
      </c>
      <c r="D244" s="35" t="s">
        <v>890</v>
      </c>
      <c r="E244" s="17">
        <v>0</v>
      </c>
      <c r="F244" s="17">
        <v>0</v>
      </c>
      <c r="G244" s="54">
        <v>0</v>
      </c>
      <c r="H244" s="10" t="s">
        <v>881</v>
      </c>
      <c r="I244" s="54">
        <v>0</v>
      </c>
      <c r="J244" s="54">
        <v>0</v>
      </c>
      <c r="K244" s="54">
        <v>0</v>
      </c>
    </row>
    <row r="245" spans="2:11" x14ac:dyDescent="0.25">
      <c r="B245" s="114"/>
      <c r="C245" s="59" t="s">
        <v>891</v>
      </c>
      <c r="D245" s="35" t="s">
        <v>892</v>
      </c>
      <c r="E245" s="17">
        <v>0</v>
      </c>
      <c r="F245" s="17">
        <v>0</v>
      </c>
      <c r="G245" s="54">
        <v>0</v>
      </c>
      <c r="H245" s="10" t="s">
        <v>881</v>
      </c>
      <c r="I245" s="54">
        <v>0</v>
      </c>
      <c r="J245" s="54">
        <v>0</v>
      </c>
      <c r="K245" s="54">
        <v>0</v>
      </c>
    </row>
    <row r="246" spans="2:11" x14ac:dyDescent="0.25">
      <c r="B246" s="114"/>
      <c r="C246" s="59" t="s">
        <v>893</v>
      </c>
      <c r="D246" s="35" t="s">
        <v>892</v>
      </c>
      <c r="E246" s="17">
        <v>0</v>
      </c>
      <c r="F246" s="17">
        <v>0</v>
      </c>
      <c r="G246" s="54">
        <v>0</v>
      </c>
      <c r="H246" s="10" t="s">
        <v>881</v>
      </c>
      <c r="I246" s="54">
        <v>0</v>
      </c>
      <c r="J246" s="54">
        <v>0</v>
      </c>
      <c r="K246" s="54">
        <v>0</v>
      </c>
    </row>
    <row r="247" spans="2:11" x14ac:dyDescent="0.25">
      <c r="B247" s="114"/>
      <c r="C247" s="59" t="s">
        <v>894</v>
      </c>
      <c r="D247" s="35" t="s">
        <v>892</v>
      </c>
      <c r="E247" s="17">
        <v>0</v>
      </c>
      <c r="F247" s="17">
        <v>0</v>
      </c>
      <c r="G247" s="54">
        <v>0</v>
      </c>
      <c r="H247" s="10" t="s">
        <v>881</v>
      </c>
      <c r="I247" s="54">
        <v>0</v>
      </c>
      <c r="J247" s="54">
        <v>0</v>
      </c>
      <c r="K247" s="54">
        <v>0</v>
      </c>
    </row>
    <row r="248" spans="2:11" x14ac:dyDescent="0.25">
      <c r="B248" s="17">
        <v>4</v>
      </c>
      <c r="C248" s="34" t="s">
        <v>895</v>
      </c>
      <c r="D248" s="35"/>
      <c r="E248" s="17"/>
      <c r="F248" s="17"/>
      <c r="G248" s="54"/>
      <c r="H248" s="10"/>
      <c r="I248" s="54"/>
      <c r="J248" s="54"/>
      <c r="K248" s="54"/>
    </row>
    <row r="249" spans="2:11" x14ac:dyDescent="0.25">
      <c r="B249" s="114"/>
      <c r="C249" s="59" t="s">
        <v>896</v>
      </c>
      <c r="D249" s="35" t="s">
        <v>601</v>
      </c>
      <c r="E249" s="17">
        <v>0</v>
      </c>
      <c r="F249" s="17">
        <v>0</v>
      </c>
      <c r="G249" s="54">
        <v>0</v>
      </c>
      <c r="H249" s="10" t="s">
        <v>881</v>
      </c>
      <c r="I249" s="54">
        <v>0</v>
      </c>
      <c r="J249" s="54">
        <v>0</v>
      </c>
      <c r="K249" s="54">
        <v>0</v>
      </c>
    </row>
    <row r="250" spans="2:11" x14ac:dyDescent="0.25">
      <c r="B250" s="114"/>
      <c r="C250" s="59" t="s">
        <v>897</v>
      </c>
      <c r="D250" s="35" t="s">
        <v>601</v>
      </c>
      <c r="E250" s="17">
        <v>0</v>
      </c>
      <c r="F250" s="17">
        <v>0</v>
      </c>
      <c r="G250" s="54">
        <v>0</v>
      </c>
      <c r="H250" s="10" t="s">
        <v>881</v>
      </c>
      <c r="I250" s="54">
        <v>0</v>
      </c>
      <c r="J250" s="54">
        <v>0</v>
      </c>
      <c r="K250" s="54">
        <v>0</v>
      </c>
    </row>
    <row r="251" spans="2:11" x14ac:dyDescent="0.25">
      <c r="B251" s="114"/>
      <c r="C251" s="59" t="s">
        <v>898</v>
      </c>
      <c r="D251" s="35" t="s">
        <v>593</v>
      </c>
      <c r="E251" s="17">
        <v>0</v>
      </c>
      <c r="F251" s="17">
        <v>0</v>
      </c>
      <c r="G251" s="54">
        <v>0</v>
      </c>
      <c r="H251" s="10" t="s">
        <v>881</v>
      </c>
      <c r="I251" s="54">
        <v>0</v>
      </c>
      <c r="J251" s="54">
        <v>0</v>
      </c>
      <c r="K251" s="54">
        <v>0</v>
      </c>
    </row>
    <row r="252" spans="2:11" x14ac:dyDescent="0.25">
      <c r="B252" s="17">
        <v>5</v>
      </c>
      <c r="C252" s="34" t="s">
        <v>899</v>
      </c>
      <c r="D252" s="35"/>
      <c r="E252" s="17"/>
      <c r="F252" s="17"/>
      <c r="G252" s="54"/>
      <c r="H252" s="10"/>
      <c r="I252" s="54"/>
      <c r="J252" s="54"/>
      <c r="K252" s="54"/>
    </row>
    <row r="253" spans="2:11" x14ac:dyDescent="0.25">
      <c r="B253" s="114"/>
      <c r="C253" s="59" t="s">
        <v>899</v>
      </c>
      <c r="D253" s="35" t="s">
        <v>601</v>
      </c>
      <c r="E253" s="17">
        <v>0</v>
      </c>
      <c r="F253" s="17">
        <v>0</v>
      </c>
      <c r="G253" s="54">
        <v>0</v>
      </c>
      <c r="H253" s="10" t="s">
        <v>881</v>
      </c>
      <c r="I253" s="54">
        <v>0</v>
      </c>
      <c r="J253" s="54">
        <v>0</v>
      </c>
      <c r="K253" s="54">
        <v>0</v>
      </c>
    </row>
    <row r="254" spans="2:11" x14ac:dyDescent="0.25">
      <c r="B254" s="17">
        <v>6</v>
      </c>
      <c r="C254" s="34" t="s">
        <v>571</v>
      </c>
      <c r="D254" s="35"/>
      <c r="E254" s="17"/>
      <c r="F254" s="17"/>
      <c r="G254" s="54"/>
      <c r="H254" s="10"/>
      <c r="I254" s="54"/>
      <c r="J254" s="54"/>
      <c r="K254" s="54"/>
    </row>
    <row r="255" spans="2:11" x14ac:dyDescent="0.25">
      <c r="B255" s="114"/>
      <c r="C255" s="59" t="s">
        <v>900</v>
      </c>
      <c r="D255" s="35" t="s">
        <v>901</v>
      </c>
      <c r="E255" s="17">
        <v>0</v>
      </c>
      <c r="F255" s="17">
        <v>0</v>
      </c>
      <c r="G255" s="54">
        <v>0</v>
      </c>
      <c r="H255" s="10" t="s">
        <v>881</v>
      </c>
      <c r="I255" s="54">
        <v>0</v>
      </c>
      <c r="J255" s="54">
        <v>0</v>
      </c>
      <c r="K255" s="54">
        <v>0</v>
      </c>
    </row>
    <row r="256" spans="2:11" x14ac:dyDescent="0.25">
      <c r="B256" s="114"/>
      <c r="C256" s="59" t="s">
        <v>902</v>
      </c>
      <c r="D256" s="35" t="s">
        <v>901</v>
      </c>
      <c r="E256" s="17">
        <v>0</v>
      </c>
      <c r="F256" s="17">
        <v>0</v>
      </c>
      <c r="G256" s="54">
        <v>0</v>
      </c>
      <c r="H256" s="10" t="s">
        <v>881</v>
      </c>
      <c r="I256" s="54">
        <v>0</v>
      </c>
      <c r="J256" s="54">
        <v>0</v>
      </c>
      <c r="K256" s="54">
        <v>0</v>
      </c>
    </row>
    <row r="257" spans="2:11" ht="31.5" x14ac:dyDescent="0.25">
      <c r="B257" s="114"/>
      <c r="C257" s="59" t="s">
        <v>903</v>
      </c>
      <c r="D257" s="35" t="s">
        <v>904</v>
      </c>
      <c r="E257" s="17">
        <v>0</v>
      </c>
      <c r="F257" s="17">
        <v>0</v>
      </c>
      <c r="G257" s="54">
        <v>0</v>
      </c>
      <c r="H257" s="10" t="s">
        <v>881</v>
      </c>
      <c r="I257" s="54">
        <v>0</v>
      </c>
      <c r="J257" s="54">
        <v>0</v>
      </c>
      <c r="K257" s="54">
        <v>0</v>
      </c>
    </row>
    <row r="258" spans="2:11" x14ac:dyDescent="0.25">
      <c r="B258" s="17">
        <v>7</v>
      </c>
      <c r="C258" s="34" t="s">
        <v>905</v>
      </c>
      <c r="D258" s="35"/>
      <c r="E258" s="17"/>
      <c r="F258" s="17"/>
      <c r="G258" s="54"/>
      <c r="H258" s="10"/>
      <c r="I258" s="54"/>
      <c r="J258" s="54"/>
      <c r="K258" s="54"/>
    </row>
    <row r="259" spans="2:11" x14ac:dyDescent="0.25">
      <c r="B259" s="114"/>
      <c r="C259" s="59" t="s">
        <v>906</v>
      </c>
      <c r="D259" s="35" t="s">
        <v>890</v>
      </c>
      <c r="E259" s="17">
        <v>0</v>
      </c>
      <c r="F259" s="17">
        <v>0</v>
      </c>
      <c r="G259" s="54">
        <v>0</v>
      </c>
      <c r="H259" s="10" t="s">
        <v>881</v>
      </c>
      <c r="I259" s="54">
        <v>0</v>
      </c>
      <c r="J259" s="54">
        <v>0</v>
      </c>
      <c r="K259" s="54">
        <v>0</v>
      </c>
    </row>
    <row r="260" spans="2:11" x14ac:dyDescent="0.25">
      <c r="B260" s="114"/>
      <c r="C260" s="59" t="s">
        <v>907</v>
      </c>
      <c r="D260" s="35" t="s">
        <v>606</v>
      </c>
      <c r="E260" s="17">
        <v>0</v>
      </c>
      <c r="F260" s="17">
        <v>0</v>
      </c>
      <c r="G260" s="54">
        <v>0</v>
      </c>
      <c r="H260" s="10" t="s">
        <v>881</v>
      </c>
      <c r="I260" s="54">
        <v>0</v>
      </c>
      <c r="J260" s="54">
        <v>0</v>
      </c>
      <c r="K260" s="54">
        <v>0</v>
      </c>
    </row>
    <row r="261" spans="2:11" x14ac:dyDescent="0.25">
      <c r="B261" s="17">
        <v>8</v>
      </c>
      <c r="C261" s="34" t="s">
        <v>908</v>
      </c>
      <c r="D261" s="35"/>
      <c r="E261" s="17"/>
      <c r="F261" s="17"/>
      <c r="G261" s="54"/>
      <c r="H261" s="10"/>
      <c r="I261" s="54"/>
      <c r="J261" s="54"/>
      <c r="K261" s="54"/>
    </row>
    <row r="262" spans="2:11" x14ac:dyDescent="0.25">
      <c r="B262" s="114"/>
      <c r="C262" s="59" t="s">
        <v>908</v>
      </c>
      <c r="D262" s="35" t="s">
        <v>890</v>
      </c>
      <c r="E262" s="17">
        <v>0</v>
      </c>
      <c r="F262" s="17">
        <v>0</v>
      </c>
      <c r="G262" s="54">
        <v>0</v>
      </c>
      <c r="H262" s="10" t="s">
        <v>881</v>
      </c>
      <c r="I262" s="54">
        <v>0</v>
      </c>
      <c r="J262" s="54">
        <v>0</v>
      </c>
      <c r="K262" s="54">
        <v>0</v>
      </c>
    </row>
    <row r="263" spans="2:11" x14ac:dyDescent="0.25">
      <c r="B263" s="22">
        <v>9</v>
      </c>
      <c r="C263" s="34" t="s">
        <v>483</v>
      </c>
      <c r="D263" s="9"/>
      <c r="E263" s="55"/>
      <c r="F263" s="55"/>
      <c r="G263" s="55"/>
      <c r="H263" s="22"/>
      <c r="I263" s="55"/>
      <c r="J263" s="55"/>
      <c r="K263" s="55"/>
    </row>
    <row r="264" spans="2:11" x14ac:dyDescent="0.25">
      <c r="B264" s="17">
        <v>1</v>
      </c>
      <c r="C264" s="34" t="s">
        <v>565</v>
      </c>
      <c r="D264" s="35"/>
      <c r="E264" s="17"/>
      <c r="F264" s="17"/>
      <c r="G264" s="54"/>
      <c r="H264" s="10"/>
      <c r="I264" s="54"/>
      <c r="J264" s="54"/>
      <c r="K264" s="54"/>
    </row>
    <row r="265" spans="2:11" x14ac:dyDescent="0.25">
      <c r="B265" s="114"/>
      <c r="C265" s="59" t="s">
        <v>877</v>
      </c>
      <c r="D265" s="35" t="s">
        <v>601</v>
      </c>
      <c r="E265" s="17">
        <v>19.8</v>
      </c>
      <c r="F265" s="17">
        <v>0</v>
      </c>
      <c r="G265" s="54">
        <v>0</v>
      </c>
      <c r="H265" s="10" t="s">
        <v>881</v>
      </c>
      <c r="I265" s="54">
        <v>0</v>
      </c>
      <c r="J265" s="54">
        <v>0</v>
      </c>
      <c r="K265" s="54">
        <v>0</v>
      </c>
    </row>
    <row r="266" spans="2:11" x14ac:dyDescent="0.25">
      <c r="B266" s="114"/>
      <c r="C266" s="59" t="s">
        <v>879</v>
      </c>
      <c r="D266" s="35" t="s">
        <v>601</v>
      </c>
      <c r="E266" s="17">
        <v>0</v>
      </c>
      <c r="F266" s="17">
        <v>0</v>
      </c>
      <c r="G266" s="54">
        <v>0</v>
      </c>
      <c r="H266" s="10" t="s">
        <v>881</v>
      </c>
      <c r="I266" s="54">
        <v>0</v>
      </c>
      <c r="J266" s="54">
        <v>0</v>
      </c>
      <c r="K266" s="54">
        <v>0</v>
      </c>
    </row>
    <row r="267" spans="2:11" x14ac:dyDescent="0.25">
      <c r="B267" s="114"/>
      <c r="C267" s="59" t="s">
        <v>880</v>
      </c>
      <c r="D267" s="35" t="s">
        <v>601</v>
      </c>
      <c r="E267" s="17">
        <v>0</v>
      </c>
      <c r="F267" s="17">
        <v>0</v>
      </c>
      <c r="G267" s="54">
        <v>0</v>
      </c>
      <c r="H267" s="10" t="s">
        <v>881</v>
      </c>
      <c r="I267" s="54">
        <v>0</v>
      </c>
      <c r="J267" s="54">
        <v>0</v>
      </c>
      <c r="K267" s="54">
        <v>0</v>
      </c>
    </row>
    <row r="268" spans="2:11" x14ac:dyDescent="0.25">
      <c r="B268" s="114"/>
      <c r="C268" s="59" t="s">
        <v>882</v>
      </c>
      <c r="D268" s="35" t="s">
        <v>601</v>
      </c>
      <c r="E268" s="17">
        <v>0</v>
      </c>
      <c r="F268" s="17">
        <v>0</v>
      </c>
      <c r="G268" s="54">
        <v>0</v>
      </c>
      <c r="H268" s="10" t="s">
        <v>881</v>
      </c>
      <c r="I268" s="54">
        <v>0</v>
      </c>
      <c r="J268" s="54">
        <v>0</v>
      </c>
      <c r="K268" s="54">
        <v>0</v>
      </c>
    </row>
    <row r="269" spans="2:11" x14ac:dyDescent="0.25">
      <c r="B269" s="114"/>
      <c r="C269" s="59" t="s">
        <v>883</v>
      </c>
      <c r="D269" s="35" t="s">
        <v>601</v>
      </c>
      <c r="E269" s="17">
        <v>0</v>
      </c>
      <c r="F269" s="17">
        <v>0</v>
      </c>
      <c r="G269" s="54">
        <v>0</v>
      </c>
      <c r="H269" s="10" t="s">
        <v>881</v>
      </c>
      <c r="I269" s="54">
        <v>0</v>
      </c>
      <c r="J269" s="54">
        <v>0</v>
      </c>
      <c r="K269" s="54">
        <v>0</v>
      </c>
    </row>
    <row r="270" spans="2:11" x14ac:dyDescent="0.25">
      <c r="B270" s="114"/>
      <c r="C270" s="59" t="s">
        <v>884</v>
      </c>
      <c r="D270" s="35" t="s">
        <v>601</v>
      </c>
      <c r="E270" s="17">
        <v>0</v>
      </c>
      <c r="F270" s="17">
        <v>0</v>
      </c>
      <c r="G270" s="54">
        <v>0</v>
      </c>
      <c r="H270" s="10" t="s">
        <v>881</v>
      </c>
      <c r="I270" s="54">
        <v>0</v>
      </c>
      <c r="J270" s="54">
        <v>0</v>
      </c>
      <c r="K270" s="54">
        <v>0</v>
      </c>
    </row>
    <row r="271" spans="2:11" x14ac:dyDescent="0.25">
      <c r="B271" s="17">
        <v>2</v>
      </c>
      <c r="C271" s="34" t="s">
        <v>566</v>
      </c>
      <c r="D271" s="35"/>
      <c r="E271" s="17"/>
      <c r="F271" s="17"/>
      <c r="G271" s="54"/>
      <c r="H271" s="10"/>
      <c r="I271" s="54"/>
      <c r="J271" s="54"/>
      <c r="K271" s="54"/>
    </row>
    <row r="272" spans="2:11" x14ac:dyDescent="0.25">
      <c r="B272" s="114"/>
      <c r="C272" s="59" t="s">
        <v>885</v>
      </c>
      <c r="D272" s="35" t="s">
        <v>608</v>
      </c>
      <c r="E272" s="17">
        <v>0</v>
      </c>
      <c r="F272" s="17">
        <v>0</v>
      </c>
      <c r="G272" s="54">
        <v>0</v>
      </c>
      <c r="H272" s="10" t="s">
        <v>881</v>
      </c>
      <c r="I272" s="54">
        <v>0</v>
      </c>
      <c r="J272" s="54">
        <v>0</v>
      </c>
      <c r="K272" s="54">
        <v>0</v>
      </c>
    </row>
    <row r="273" spans="2:11" x14ac:dyDescent="0.25">
      <c r="B273" s="114"/>
      <c r="C273" s="59" t="s">
        <v>886</v>
      </c>
      <c r="D273" s="35" t="s">
        <v>608</v>
      </c>
      <c r="E273" s="17">
        <v>0</v>
      </c>
      <c r="F273" s="17">
        <v>0</v>
      </c>
      <c r="G273" s="54">
        <v>0</v>
      </c>
      <c r="H273" s="10" t="s">
        <v>881</v>
      </c>
      <c r="I273" s="54">
        <v>0</v>
      </c>
      <c r="J273" s="54">
        <v>0</v>
      </c>
      <c r="K273" s="54">
        <v>0</v>
      </c>
    </row>
    <row r="274" spans="2:11" x14ac:dyDescent="0.25">
      <c r="B274" s="114"/>
      <c r="C274" s="59" t="s">
        <v>887</v>
      </c>
      <c r="D274" s="35" t="s">
        <v>593</v>
      </c>
      <c r="E274" s="17">
        <v>0</v>
      </c>
      <c r="F274" s="17">
        <v>0</v>
      </c>
      <c r="G274" s="54">
        <v>0</v>
      </c>
      <c r="H274" s="10" t="s">
        <v>881</v>
      </c>
      <c r="I274" s="54">
        <v>0</v>
      </c>
      <c r="J274" s="54">
        <v>0</v>
      </c>
      <c r="K274" s="54">
        <v>0</v>
      </c>
    </row>
    <row r="275" spans="2:11" x14ac:dyDescent="0.25">
      <c r="B275" s="17">
        <v>3</v>
      </c>
      <c r="C275" s="34" t="s">
        <v>888</v>
      </c>
      <c r="D275" s="35"/>
      <c r="E275" s="17"/>
      <c r="F275" s="17"/>
      <c r="G275" s="54"/>
      <c r="H275" s="10"/>
      <c r="I275" s="54"/>
      <c r="J275" s="54"/>
      <c r="K275" s="54"/>
    </row>
    <row r="276" spans="2:11" x14ac:dyDescent="0.25">
      <c r="B276" s="114"/>
      <c r="C276" s="59" t="s">
        <v>889</v>
      </c>
      <c r="D276" s="35" t="s">
        <v>890</v>
      </c>
      <c r="E276" s="17">
        <v>0</v>
      </c>
      <c r="F276" s="17">
        <v>0</v>
      </c>
      <c r="G276" s="54">
        <v>0</v>
      </c>
      <c r="H276" s="10" t="s">
        <v>881</v>
      </c>
      <c r="I276" s="54">
        <v>0</v>
      </c>
      <c r="J276" s="54">
        <v>0</v>
      </c>
      <c r="K276" s="54">
        <v>0</v>
      </c>
    </row>
    <row r="277" spans="2:11" x14ac:dyDescent="0.25">
      <c r="B277" s="114"/>
      <c r="C277" s="59" t="s">
        <v>891</v>
      </c>
      <c r="D277" s="35" t="s">
        <v>892</v>
      </c>
      <c r="E277" s="17">
        <v>0</v>
      </c>
      <c r="F277" s="17">
        <v>0</v>
      </c>
      <c r="G277" s="54">
        <v>0</v>
      </c>
      <c r="H277" s="10" t="s">
        <v>881</v>
      </c>
      <c r="I277" s="54">
        <v>0</v>
      </c>
      <c r="J277" s="54">
        <v>0</v>
      </c>
      <c r="K277" s="54">
        <v>0</v>
      </c>
    </row>
    <row r="278" spans="2:11" x14ac:dyDescent="0.25">
      <c r="B278" s="114"/>
      <c r="C278" s="59" t="s">
        <v>893</v>
      </c>
      <c r="D278" s="35" t="s">
        <v>892</v>
      </c>
      <c r="E278" s="17">
        <v>0</v>
      </c>
      <c r="F278" s="17">
        <v>0</v>
      </c>
      <c r="G278" s="54">
        <v>0</v>
      </c>
      <c r="H278" s="10" t="s">
        <v>881</v>
      </c>
      <c r="I278" s="54">
        <v>0</v>
      </c>
      <c r="J278" s="54">
        <v>0</v>
      </c>
      <c r="K278" s="54">
        <v>0</v>
      </c>
    </row>
    <row r="279" spans="2:11" x14ac:dyDescent="0.25">
      <c r="B279" s="114"/>
      <c r="C279" s="59" t="s">
        <v>894</v>
      </c>
      <c r="D279" s="35" t="s">
        <v>892</v>
      </c>
      <c r="E279" s="17">
        <v>0</v>
      </c>
      <c r="F279" s="17">
        <v>0</v>
      </c>
      <c r="G279" s="54">
        <v>0</v>
      </c>
      <c r="H279" s="10" t="s">
        <v>881</v>
      </c>
      <c r="I279" s="54">
        <v>0</v>
      </c>
      <c r="J279" s="54">
        <v>0</v>
      </c>
      <c r="K279" s="54">
        <v>0</v>
      </c>
    </row>
    <row r="280" spans="2:11" x14ac:dyDescent="0.25">
      <c r="B280" s="17">
        <v>4</v>
      </c>
      <c r="C280" s="34" t="s">
        <v>895</v>
      </c>
      <c r="D280" s="35"/>
      <c r="E280" s="17"/>
      <c r="F280" s="17"/>
      <c r="G280" s="54"/>
      <c r="H280" s="10"/>
      <c r="I280" s="54"/>
      <c r="J280" s="54"/>
      <c r="K280" s="54"/>
    </row>
    <row r="281" spans="2:11" x14ac:dyDescent="0.25">
      <c r="B281" s="114"/>
      <c r="C281" s="59" t="s">
        <v>896</v>
      </c>
      <c r="D281" s="35" t="s">
        <v>601</v>
      </c>
      <c r="E281" s="17">
        <v>0</v>
      </c>
      <c r="F281" s="17">
        <v>0</v>
      </c>
      <c r="G281" s="54">
        <v>0</v>
      </c>
      <c r="H281" s="10" t="s">
        <v>881</v>
      </c>
      <c r="I281" s="54">
        <v>0</v>
      </c>
      <c r="J281" s="54">
        <v>0</v>
      </c>
      <c r="K281" s="54">
        <v>0</v>
      </c>
    </row>
    <row r="282" spans="2:11" x14ac:dyDescent="0.25">
      <c r="B282" s="114"/>
      <c r="C282" s="59" t="s">
        <v>897</v>
      </c>
      <c r="D282" s="35" t="s">
        <v>601</v>
      </c>
      <c r="E282" s="17">
        <v>0</v>
      </c>
      <c r="F282" s="17">
        <v>0</v>
      </c>
      <c r="G282" s="54">
        <v>0</v>
      </c>
      <c r="H282" s="10" t="s">
        <v>881</v>
      </c>
      <c r="I282" s="54">
        <v>0</v>
      </c>
      <c r="J282" s="54">
        <v>0</v>
      </c>
      <c r="K282" s="54">
        <v>0</v>
      </c>
    </row>
    <row r="283" spans="2:11" x14ac:dyDescent="0.25">
      <c r="B283" s="114"/>
      <c r="C283" s="59" t="s">
        <v>898</v>
      </c>
      <c r="D283" s="35" t="s">
        <v>593</v>
      </c>
      <c r="E283" s="17">
        <v>0</v>
      </c>
      <c r="F283" s="17">
        <v>0</v>
      </c>
      <c r="G283" s="54">
        <v>0</v>
      </c>
      <c r="H283" s="10" t="s">
        <v>881</v>
      </c>
      <c r="I283" s="54">
        <v>0</v>
      </c>
      <c r="J283" s="54">
        <v>0</v>
      </c>
      <c r="K283" s="54">
        <v>0</v>
      </c>
    </row>
    <row r="284" spans="2:11" x14ac:dyDescent="0.25">
      <c r="B284" s="17">
        <v>5</v>
      </c>
      <c r="C284" s="34" t="s">
        <v>899</v>
      </c>
      <c r="D284" s="35"/>
      <c r="E284" s="17"/>
      <c r="F284" s="17"/>
      <c r="G284" s="54"/>
      <c r="H284" s="10"/>
      <c r="I284" s="54"/>
      <c r="J284" s="54"/>
      <c r="K284" s="54"/>
    </row>
    <row r="285" spans="2:11" x14ac:dyDescent="0.25">
      <c r="B285" s="114"/>
      <c r="C285" s="59" t="s">
        <v>899</v>
      </c>
      <c r="D285" s="35" t="s">
        <v>601</v>
      </c>
      <c r="E285" s="17">
        <v>0</v>
      </c>
      <c r="F285" s="17">
        <v>0</v>
      </c>
      <c r="G285" s="54">
        <v>0</v>
      </c>
      <c r="H285" s="10" t="s">
        <v>881</v>
      </c>
      <c r="I285" s="54">
        <v>0</v>
      </c>
      <c r="J285" s="54">
        <v>0</v>
      </c>
      <c r="K285" s="54">
        <v>0</v>
      </c>
    </row>
    <row r="286" spans="2:11" x14ac:dyDescent="0.25">
      <c r="B286" s="17">
        <v>6</v>
      </c>
      <c r="C286" s="34" t="s">
        <v>571</v>
      </c>
      <c r="D286" s="35"/>
      <c r="E286" s="17"/>
      <c r="F286" s="17"/>
      <c r="G286" s="54"/>
      <c r="H286" s="10"/>
      <c r="I286" s="54"/>
      <c r="J286" s="54"/>
      <c r="K286" s="54"/>
    </row>
    <row r="287" spans="2:11" x14ac:dyDescent="0.25">
      <c r="B287" s="114"/>
      <c r="C287" s="59" t="s">
        <v>900</v>
      </c>
      <c r="D287" s="35" t="s">
        <v>901</v>
      </c>
      <c r="E287" s="17">
        <v>0</v>
      </c>
      <c r="F287" s="17">
        <v>0</v>
      </c>
      <c r="G287" s="54">
        <v>0</v>
      </c>
      <c r="H287" s="10" t="s">
        <v>881</v>
      </c>
      <c r="I287" s="54">
        <v>0</v>
      </c>
      <c r="J287" s="54">
        <v>0</v>
      </c>
      <c r="K287" s="54">
        <v>0</v>
      </c>
    </row>
    <row r="288" spans="2:11" x14ac:dyDescent="0.25">
      <c r="B288" s="114"/>
      <c r="C288" s="59" t="s">
        <v>902</v>
      </c>
      <c r="D288" s="35" t="s">
        <v>901</v>
      </c>
      <c r="E288" s="17">
        <v>0</v>
      </c>
      <c r="F288" s="17">
        <v>0</v>
      </c>
      <c r="G288" s="54">
        <v>0</v>
      </c>
      <c r="H288" s="10" t="s">
        <v>881</v>
      </c>
      <c r="I288" s="54">
        <v>0</v>
      </c>
      <c r="J288" s="54">
        <v>0</v>
      </c>
      <c r="K288" s="54">
        <v>0</v>
      </c>
    </row>
    <row r="289" spans="2:11" ht="31.5" x14ac:dyDescent="0.25">
      <c r="B289" s="114"/>
      <c r="C289" s="59" t="s">
        <v>903</v>
      </c>
      <c r="D289" s="35" t="s">
        <v>904</v>
      </c>
      <c r="E289" s="17">
        <v>0</v>
      </c>
      <c r="F289" s="17">
        <v>0</v>
      </c>
      <c r="G289" s="54">
        <v>0</v>
      </c>
      <c r="H289" s="10" t="s">
        <v>881</v>
      </c>
      <c r="I289" s="54">
        <v>0</v>
      </c>
      <c r="J289" s="54">
        <v>0</v>
      </c>
      <c r="K289" s="54">
        <v>0</v>
      </c>
    </row>
    <row r="290" spans="2:11" x14ac:dyDescent="0.25">
      <c r="B290" s="17">
        <v>7</v>
      </c>
      <c r="C290" s="34" t="s">
        <v>905</v>
      </c>
      <c r="D290" s="35"/>
      <c r="E290" s="17"/>
      <c r="F290" s="17"/>
      <c r="G290" s="54"/>
      <c r="H290" s="10"/>
      <c r="I290" s="54"/>
      <c r="J290" s="54"/>
      <c r="K290" s="54"/>
    </row>
    <row r="291" spans="2:11" x14ac:dyDescent="0.25">
      <c r="B291" s="114"/>
      <c r="C291" s="59" t="s">
        <v>906</v>
      </c>
      <c r="D291" s="35" t="s">
        <v>890</v>
      </c>
      <c r="E291" s="17">
        <v>0</v>
      </c>
      <c r="F291" s="17">
        <v>0</v>
      </c>
      <c r="G291" s="54">
        <v>0</v>
      </c>
      <c r="H291" s="10" t="s">
        <v>881</v>
      </c>
      <c r="I291" s="54">
        <v>0</v>
      </c>
      <c r="J291" s="54">
        <v>0</v>
      </c>
      <c r="K291" s="54">
        <v>0</v>
      </c>
    </row>
    <row r="292" spans="2:11" x14ac:dyDescent="0.25">
      <c r="B292" s="114"/>
      <c r="C292" s="59" t="s">
        <v>907</v>
      </c>
      <c r="D292" s="35" t="s">
        <v>606</v>
      </c>
      <c r="E292" s="17">
        <v>0</v>
      </c>
      <c r="F292" s="17">
        <v>0</v>
      </c>
      <c r="G292" s="54">
        <v>0</v>
      </c>
      <c r="H292" s="10" t="s">
        <v>881</v>
      </c>
      <c r="I292" s="54">
        <v>0</v>
      </c>
      <c r="J292" s="54">
        <v>0</v>
      </c>
      <c r="K292" s="54">
        <v>0</v>
      </c>
    </row>
    <row r="293" spans="2:11" x14ac:dyDescent="0.25">
      <c r="B293" s="17">
        <v>8</v>
      </c>
      <c r="C293" s="34" t="s">
        <v>908</v>
      </c>
      <c r="D293" s="35"/>
      <c r="E293" s="17"/>
      <c r="F293" s="17"/>
      <c r="G293" s="54"/>
      <c r="H293" s="10"/>
      <c r="I293" s="54"/>
      <c r="J293" s="54"/>
      <c r="K293" s="54"/>
    </row>
    <row r="294" spans="2:11" x14ac:dyDescent="0.25">
      <c r="B294" s="114"/>
      <c r="C294" s="59" t="s">
        <v>908</v>
      </c>
      <c r="D294" s="35" t="s">
        <v>890</v>
      </c>
      <c r="E294" s="17">
        <v>0</v>
      </c>
      <c r="F294" s="17">
        <v>0</v>
      </c>
      <c r="G294" s="54">
        <v>0</v>
      </c>
      <c r="H294" s="10" t="s">
        <v>881</v>
      </c>
      <c r="I294" s="54">
        <v>0</v>
      </c>
      <c r="J294" s="54">
        <v>0</v>
      </c>
      <c r="K294" s="54">
        <v>0</v>
      </c>
    </row>
    <row r="295" spans="2:11" x14ac:dyDescent="0.25">
      <c r="B295" s="22">
        <v>10</v>
      </c>
      <c r="C295" s="34" t="s">
        <v>484</v>
      </c>
      <c r="D295" s="9"/>
      <c r="E295" s="55"/>
      <c r="F295" s="55"/>
      <c r="G295" s="55"/>
      <c r="H295" s="22"/>
      <c r="I295" s="55"/>
      <c r="J295" s="55"/>
      <c r="K295" s="55"/>
    </row>
    <row r="296" spans="2:11" x14ac:dyDescent="0.25">
      <c r="B296" s="17">
        <v>1</v>
      </c>
      <c r="C296" s="34" t="s">
        <v>565</v>
      </c>
      <c r="D296" s="35"/>
      <c r="E296" s="17"/>
      <c r="F296" s="17"/>
      <c r="G296" s="54"/>
      <c r="H296" s="10"/>
      <c r="I296" s="54"/>
      <c r="J296" s="54"/>
      <c r="K296" s="54"/>
    </row>
    <row r="297" spans="2:11" x14ac:dyDescent="0.25">
      <c r="B297" s="114"/>
      <c r="C297" s="59" t="s">
        <v>877</v>
      </c>
      <c r="D297" s="35" t="s">
        <v>601</v>
      </c>
      <c r="E297" s="17">
        <v>14.1</v>
      </c>
      <c r="F297" s="17">
        <v>0</v>
      </c>
      <c r="G297" s="54">
        <v>0</v>
      </c>
      <c r="H297" s="10" t="s">
        <v>881</v>
      </c>
      <c r="I297" s="54">
        <v>0</v>
      </c>
      <c r="J297" s="54">
        <v>0</v>
      </c>
      <c r="K297" s="54">
        <v>0</v>
      </c>
    </row>
    <row r="298" spans="2:11" x14ac:dyDescent="0.25">
      <c r="B298" s="114"/>
      <c r="C298" s="59" t="s">
        <v>879</v>
      </c>
      <c r="D298" s="35" t="s">
        <v>601</v>
      </c>
      <c r="E298" s="17">
        <v>0</v>
      </c>
      <c r="F298" s="17">
        <v>0</v>
      </c>
      <c r="G298" s="54">
        <v>0</v>
      </c>
      <c r="H298" s="10" t="s">
        <v>881</v>
      </c>
      <c r="I298" s="54">
        <v>0</v>
      </c>
      <c r="J298" s="54">
        <v>0</v>
      </c>
      <c r="K298" s="54">
        <v>0</v>
      </c>
    </row>
    <row r="299" spans="2:11" x14ac:dyDescent="0.25">
      <c r="B299" s="114"/>
      <c r="C299" s="59" t="s">
        <v>880</v>
      </c>
      <c r="D299" s="35" t="s">
        <v>601</v>
      </c>
      <c r="E299" s="17">
        <v>0</v>
      </c>
      <c r="F299" s="17">
        <v>0</v>
      </c>
      <c r="G299" s="54">
        <v>0</v>
      </c>
      <c r="H299" s="10" t="s">
        <v>881</v>
      </c>
      <c r="I299" s="54">
        <v>0</v>
      </c>
      <c r="J299" s="54">
        <v>0</v>
      </c>
      <c r="K299" s="54">
        <v>0</v>
      </c>
    </row>
    <row r="300" spans="2:11" x14ac:dyDescent="0.25">
      <c r="B300" s="114"/>
      <c r="C300" s="59" t="s">
        <v>882</v>
      </c>
      <c r="D300" s="35" t="s">
        <v>601</v>
      </c>
      <c r="E300" s="17">
        <v>0</v>
      </c>
      <c r="F300" s="17">
        <v>0</v>
      </c>
      <c r="G300" s="54">
        <v>0</v>
      </c>
      <c r="H300" s="10" t="s">
        <v>881</v>
      </c>
      <c r="I300" s="54">
        <v>0</v>
      </c>
      <c r="J300" s="54">
        <v>0</v>
      </c>
      <c r="K300" s="54">
        <v>0</v>
      </c>
    </row>
    <row r="301" spans="2:11" x14ac:dyDescent="0.25">
      <c r="B301" s="114"/>
      <c r="C301" s="59" t="s">
        <v>883</v>
      </c>
      <c r="D301" s="35" t="s">
        <v>601</v>
      </c>
      <c r="E301" s="17">
        <v>0</v>
      </c>
      <c r="F301" s="17">
        <v>0</v>
      </c>
      <c r="G301" s="54">
        <v>0</v>
      </c>
      <c r="H301" s="10" t="s">
        <v>881</v>
      </c>
      <c r="I301" s="54">
        <v>0</v>
      </c>
      <c r="J301" s="54">
        <v>0</v>
      </c>
      <c r="K301" s="54">
        <v>0</v>
      </c>
    </row>
    <row r="302" spans="2:11" x14ac:dyDescent="0.25">
      <c r="B302" s="114"/>
      <c r="C302" s="59" t="s">
        <v>884</v>
      </c>
      <c r="D302" s="35" t="s">
        <v>601</v>
      </c>
      <c r="E302" s="17">
        <v>0</v>
      </c>
      <c r="F302" s="17">
        <v>0</v>
      </c>
      <c r="G302" s="54">
        <v>0</v>
      </c>
      <c r="H302" s="10" t="s">
        <v>881</v>
      </c>
      <c r="I302" s="54">
        <v>0</v>
      </c>
      <c r="J302" s="54">
        <v>0</v>
      </c>
      <c r="K302" s="54">
        <v>0</v>
      </c>
    </row>
    <row r="303" spans="2:11" x14ac:dyDescent="0.25">
      <c r="B303" s="17">
        <v>2</v>
      </c>
      <c r="C303" s="34" t="s">
        <v>566</v>
      </c>
      <c r="D303" s="35"/>
      <c r="E303" s="17"/>
      <c r="F303" s="17"/>
      <c r="G303" s="54"/>
      <c r="H303" s="10"/>
      <c r="I303" s="54"/>
      <c r="J303" s="54"/>
      <c r="K303" s="54"/>
    </row>
    <row r="304" spans="2:11" x14ac:dyDescent="0.25">
      <c r="B304" s="114"/>
      <c r="C304" s="59" t="s">
        <v>885</v>
      </c>
      <c r="D304" s="35" t="s">
        <v>608</v>
      </c>
      <c r="E304" s="17">
        <v>0</v>
      </c>
      <c r="F304" s="17">
        <v>0</v>
      </c>
      <c r="G304" s="54">
        <v>0</v>
      </c>
      <c r="H304" s="10" t="s">
        <v>881</v>
      </c>
      <c r="I304" s="54">
        <v>0</v>
      </c>
      <c r="J304" s="54">
        <v>0</v>
      </c>
      <c r="K304" s="54">
        <v>0</v>
      </c>
    </row>
    <row r="305" spans="2:11" x14ac:dyDescent="0.25">
      <c r="B305" s="114"/>
      <c r="C305" s="59" t="s">
        <v>886</v>
      </c>
      <c r="D305" s="35" t="s">
        <v>608</v>
      </c>
      <c r="E305" s="17">
        <v>0</v>
      </c>
      <c r="F305" s="17">
        <v>0</v>
      </c>
      <c r="G305" s="54">
        <v>0</v>
      </c>
      <c r="H305" s="10" t="s">
        <v>881</v>
      </c>
      <c r="I305" s="54">
        <v>0</v>
      </c>
      <c r="J305" s="54">
        <v>0</v>
      </c>
      <c r="K305" s="54">
        <v>0</v>
      </c>
    </row>
    <row r="306" spans="2:11" x14ac:dyDescent="0.25">
      <c r="B306" s="114"/>
      <c r="C306" s="59" t="s">
        <v>887</v>
      </c>
      <c r="D306" s="35" t="s">
        <v>593</v>
      </c>
      <c r="E306" s="17">
        <v>0</v>
      </c>
      <c r="F306" s="17">
        <v>0</v>
      </c>
      <c r="G306" s="54">
        <v>0</v>
      </c>
      <c r="H306" s="10" t="s">
        <v>881</v>
      </c>
      <c r="I306" s="54">
        <v>0</v>
      </c>
      <c r="J306" s="54">
        <v>0</v>
      </c>
      <c r="K306" s="54">
        <v>0</v>
      </c>
    </row>
    <row r="307" spans="2:11" x14ac:dyDescent="0.25">
      <c r="B307" s="17">
        <v>3</v>
      </c>
      <c r="C307" s="34" t="s">
        <v>888</v>
      </c>
      <c r="D307" s="35"/>
      <c r="E307" s="17"/>
      <c r="F307" s="17"/>
      <c r="G307" s="54"/>
      <c r="H307" s="10"/>
      <c r="I307" s="54"/>
      <c r="J307" s="54"/>
      <c r="K307" s="54"/>
    </row>
    <row r="308" spans="2:11" x14ac:dyDescent="0.25">
      <c r="B308" s="114"/>
      <c r="C308" s="59" t="s">
        <v>889</v>
      </c>
      <c r="D308" s="35" t="s">
        <v>890</v>
      </c>
      <c r="E308" s="17">
        <v>0</v>
      </c>
      <c r="F308" s="17">
        <v>0</v>
      </c>
      <c r="G308" s="54">
        <v>0</v>
      </c>
      <c r="H308" s="10" t="s">
        <v>881</v>
      </c>
      <c r="I308" s="54">
        <v>0</v>
      </c>
      <c r="J308" s="54">
        <v>0</v>
      </c>
      <c r="K308" s="54">
        <v>0</v>
      </c>
    </row>
    <row r="309" spans="2:11" x14ac:dyDescent="0.25">
      <c r="B309" s="114"/>
      <c r="C309" s="59" t="s">
        <v>891</v>
      </c>
      <c r="D309" s="35" t="s">
        <v>892</v>
      </c>
      <c r="E309" s="17">
        <v>0</v>
      </c>
      <c r="F309" s="17">
        <v>0</v>
      </c>
      <c r="G309" s="54">
        <v>0</v>
      </c>
      <c r="H309" s="10" t="s">
        <v>881</v>
      </c>
      <c r="I309" s="54">
        <v>0</v>
      </c>
      <c r="J309" s="54">
        <v>0</v>
      </c>
      <c r="K309" s="54">
        <v>0</v>
      </c>
    </row>
    <row r="310" spans="2:11" x14ac:dyDescent="0.25">
      <c r="B310" s="114"/>
      <c r="C310" s="59" t="s">
        <v>893</v>
      </c>
      <c r="D310" s="35" t="s">
        <v>892</v>
      </c>
      <c r="E310" s="17">
        <v>0</v>
      </c>
      <c r="F310" s="17">
        <v>0</v>
      </c>
      <c r="G310" s="54">
        <v>0</v>
      </c>
      <c r="H310" s="10" t="s">
        <v>881</v>
      </c>
      <c r="I310" s="54">
        <v>0</v>
      </c>
      <c r="J310" s="54">
        <v>0</v>
      </c>
      <c r="K310" s="54">
        <v>0</v>
      </c>
    </row>
    <row r="311" spans="2:11" x14ac:dyDescent="0.25">
      <c r="B311" s="114"/>
      <c r="C311" s="59" t="s">
        <v>894</v>
      </c>
      <c r="D311" s="35" t="s">
        <v>892</v>
      </c>
      <c r="E311" s="17">
        <v>0</v>
      </c>
      <c r="F311" s="17">
        <v>0</v>
      </c>
      <c r="G311" s="54">
        <v>0</v>
      </c>
      <c r="H311" s="10" t="s">
        <v>881</v>
      </c>
      <c r="I311" s="54">
        <v>0</v>
      </c>
      <c r="J311" s="54">
        <v>0</v>
      </c>
      <c r="K311" s="54">
        <v>0</v>
      </c>
    </row>
    <row r="312" spans="2:11" x14ac:dyDescent="0.25">
      <c r="B312" s="17">
        <v>4</v>
      </c>
      <c r="C312" s="34" t="s">
        <v>895</v>
      </c>
      <c r="D312" s="35"/>
      <c r="E312" s="17"/>
      <c r="F312" s="17"/>
      <c r="G312" s="54"/>
      <c r="H312" s="10"/>
      <c r="I312" s="54"/>
      <c r="J312" s="54"/>
      <c r="K312" s="54"/>
    </row>
    <row r="313" spans="2:11" x14ac:dyDescent="0.25">
      <c r="B313" s="114"/>
      <c r="C313" s="59" t="s">
        <v>896</v>
      </c>
      <c r="D313" s="35" t="s">
        <v>601</v>
      </c>
      <c r="E313" s="17">
        <v>0</v>
      </c>
      <c r="F313" s="17">
        <v>0</v>
      </c>
      <c r="G313" s="54">
        <v>0</v>
      </c>
      <c r="H313" s="10" t="s">
        <v>881</v>
      </c>
      <c r="I313" s="54">
        <v>0</v>
      </c>
      <c r="J313" s="54">
        <v>0</v>
      </c>
      <c r="K313" s="54">
        <v>0</v>
      </c>
    </row>
    <row r="314" spans="2:11" x14ac:dyDescent="0.25">
      <c r="B314" s="114"/>
      <c r="C314" s="59" t="s">
        <v>897</v>
      </c>
      <c r="D314" s="35" t="s">
        <v>601</v>
      </c>
      <c r="E314" s="17">
        <v>0</v>
      </c>
      <c r="F314" s="17">
        <v>0</v>
      </c>
      <c r="G314" s="54">
        <v>0</v>
      </c>
      <c r="H314" s="10" t="s">
        <v>881</v>
      </c>
      <c r="I314" s="54">
        <v>0</v>
      </c>
      <c r="J314" s="54">
        <v>0</v>
      </c>
      <c r="K314" s="54">
        <v>0</v>
      </c>
    </row>
    <row r="315" spans="2:11" x14ac:dyDescent="0.25">
      <c r="B315" s="114"/>
      <c r="C315" s="59" t="s">
        <v>898</v>
      </c>
      <c r="D315" s="35" t="s">
        <v>593</v>
      </c>
      <c r="E315" s="17">
        <v>0</v>
      </c>
      <c r="F315" s="17">
        <v>0</v>
      </c>
      <c r="G315" s="54">
        <v>0</v>
      </c>
      <c r="H315" s="10" t="s">
        <v>881</v>
      </c>
      <c r="I315" s="54">
        <v>0</v>
      </c>
      <c r="J315" s="54">
        <v>0</v>
      </c>
      <c r="K315" s="54">
        <v>0</v>
      </c>
    </row>
    <row r="316" spans="2:11" x14ac:dyDescent="0.25">
      <c r="B316" s="17">
        <v>5</v>
      </c>
      <c r="C316" s="34" t="s">
        <v>899</v>
      </c>
      <c r="D316" s="35"/>
      <c r="E316" s="17"/>
      <c r="F316" s="17"/>
      <c r="G316" s="54"/>
      <c r="H316" s="10"/>
      <c r="I316" s="54"/>
      <c r="J316" s="54"/>
      <c r="K316" s="54"/>
    </row>
    <row r="317" spans="2:11" x14ac:dyDescent="0.25">
      <c r="B317" s="114"/>
      <c r="C317" s="59" t="s">
        <v>899</v>
      </c>
      <c r="D317" s="35" t="s">
        <v>601</v>
      </c>
      <c r="E317" s="17">
        <v>0</v>
      </c>
      <c r="F317" s="17">
        <v>0</v>
      </c>
      <c r="G317" s="54">
        <v>0</v>
      </c>
      <c r="H317" s="10" t="s">
        <v>881</v>
      </c>
      <c r="I317" s="54">
        <v>0</v>
      </c>
      <c r="J317" s="54">
        <v>0</v>
      </c>
      <c r="K317" s="54">
        <v>0</v>
      </c>
    </row>
    <row r="318" spans="2:11" x14ac:dyDescent="0.25">
      <c r="B318" s="17">
        <v>6</v>
      </c>
      <c r="C318" s="34" t="s">
        <v>571</v>
      </c>
      <c r="D318" s="35"/>
      <c r="E318" s="17"/>
      <c r="F318" s="17"/>
      <c r="G318" s="54"/>
      <c r="H318" s="10"/>
      <c r="I318" s="54"/>
      <c r="J318" s="54"/>
      <c r="K318" s="54"/>
    </row>
    <row r="319" spans="2:11" x14ac:dyDescent="0.25">
      <c r="B319" s="114"/>
      <c r="C319" s="59" t="s">
        <v>900</v>
      </c>
      <c r="D319" s="35" t="s">
        <v>901</v>
      </c>
      <c r="E319" s="17">
        <v>0</v>
      </c>
      <c r="F319" s="17">
        <v>0</v>
      </c>
      <c r="G319" s="54">
        <v>0</v>
      </c>
      <c r="H319" s="10" t="s">
        <v>881</v>
      </c>
      <c r="I319" s="54">
        <v>0</v>
      </c>
      <c r="J319" s="54">
        <v>0</v>
      </c>
      <c r="K319" s="54">
        <v>0</v>
      </c>
    </row>
    <row r="320" spans="2:11" x14ac:dyDescent="0.25">
      <c r="B320" s="114"/>
      <c r="C320" s="59" t="s">
        <v>902</v>
      </c>
      <c r="D320" s="35" t="s">
        <v>901</v>
      </c>
      <c r="E320" s="17">
        <v>0</v>
      </c>
      <c r="F320" s="17">
        <v>0</v>
      </c>
      <c r="G320" s="54">
        <v>0</v>
      </c>
      <c r="H320" s="10" t="s">
        <v>881</v>
      </c>
      <c r="I320" s="54">
        <v>0</v>
      </c>
      <c r="J320" s="54">
        <v>0</v>
      </c>
      <c r="K320" s="54">
        <v>0</v>
      </c>
    </row>
    <row r="321" spans="2:11" ht="31.5" x14ac:dyDescent="0.25">
      <c r="B321" s="114"/>
      <c r="C321" s="59" t="s">
        <v>903</v>
      </c>
      <c r="D321" s="35" t="s">
        <v>904</v>
      </c>
      <c r="E321" s="17">
        <v>0</v>
      </c>
      <c r="F321" s="17">
        <v>0</v>
      </c>
      <c r="G321" s="54">
        <v>0</v>
      </c>
      <c r="H321" s="10" t="s">
        <v>881</v>
      </c>
      <c r="I321" s="54">
        <v>0</v>
      </c>
      <c r="J321" s="54">
        <v>0</v>
      </c>
      <c r="K321" s="54">
        <v>0</v>
      </c>
    </row>
    <row r="322" spans="2:11" x14ac:dyDescent="0.25">
      <c r="B322" s="17">
        <v>7</v>
      </c>
      <c r="C322" s="34" t="s">
        <v>905</v>
      </c>
      <c r="D322" s="35"/>
      <c r="E322" s="17"/>
      <c r="F322" s="17"/>
      <c r="G322" s="54"/>
      <c r="H322" s="10"/>
      <c r="I322" s="54"/>
      <c r="J322" s="54"/>
      <c r="K322" s="54"/>
    </row>
    <row r="323" spans="2:11" x14ac:dyDescent="0.25">
      <c r="B323" s="114"/>
      <c r="C323" s="59" t="s">
        <v>906</v>
      </c>
      <c r="D323" s="35" t="s">
        <v>890</v>
      </c>
      <c r="E323" s="17">
        <v>0</v>
      </c>
      <c r="F323" s="17">
        <v>0</v>
      </c>
      <c r="G323" s="54">
        <v>0</v>
      </c>
      <c r="H323" s="10" t="s">
        <v>881</v>
      </c>
      <c r="I323" s="54">
        <v>0</v>
      </c>
      <c r="J323" s="54">
        <v>0</v>
      </c>
      <c r="K323" s="54">
        <v>0</v>
      </c>
    </row>
    <row r="324" spans="2:11" x14ac:dyDescent="0.25">
      <c r="B324" s="114"/>
      <c r="C324" s="59" t="s">
        <v>907</v>
      </c>
      <c r="D324" s="35" t="s">
        <v>606</v>
      </c>
      <c r="E324" s="17">
        <v>0</v>
      </c>
      <c r="F324" s="17">
        <v>0</v>
      </c>
      <c r="G324" s="54">
        <v>0</v>
      </c>
      <c r="H324" s="10" t="s">
        <v>881</v>
      </c>
      <c r="I324" s="54">
        <v>0</v>
      </c>
      <c r="J324" s="54">
        <v>0</v>
      </c>
      <c r="K324" s="54">
        <v>0</v>
      </c>
    </row>
    <row r="325" spans="2:11" x14ac:dyDescent="0.25">
      <c r="B325" s="17">
        <v>8</v>
      </c>
      <c r="C325" s="34" t="s">
        <v>908</v>
      </c>
      <c r="D325" s="35"/>
      <c r="E325" s="17"/>
      <c r="F325" s="17"/>
      <c r="G325" s="54"/>
      <c r="H325" s="10"/>
      <c r="I325" s="54"/>
      <c r="J325" s="54"/>
      <c r="K325" s="54"/>
    </row>
    <row r="326" spans="2:11" x14ac:dyDescent="0.25">
      <c r="B326" s="114"/>
      <c r="C326" s="59" t="s">
        <v>908</v>
      </c>
      <c r="D326" s="35" t="s">
        <v>890</v>
      </c>
      <c r="E326" s="17">
        <v>0</v>
      </c>
      <c r="F326" s="17">
        <v>0</v>
      </c>
      <c r="G326" s="54">
        <v>0</v>
      </c>
      <c r="H326" s="10" t="s">
        <v>881</v>
      </c>
      <c r="I326" s="54">
        <v>0</v>
      </c>
      <c r="J326" s="54">
        <v>0</v>
      </c>
      <c r="K326" s="54">
        <v>0</v>
      </c>
    </row>
    <row r="327" spans="2:11" x14ac:dyDescent="0.25">
      <c r="B327" s="22">
        <v>11</v>
      </c>
      <c r="C327" s="34" t="s">
        <v>485</v>
      </c>
      <c r="D327" s="9"/>
      <c r="E327" s="55"/>
      <c r="F327" s="55"/>
      <c r="G327" s="55"/>
      <c r="H327" s="22"/>
      <c r="I327" s="55"/>
      <c r="J327" s="55"/>
      <c r="K327" s="55"/>
    </row>
    <row r="328" spans="2:11" x14ac:dyDescent="0.25">
      <c r="B328" s="17">
        <v>1</v>
      </c>
      <c r="C328" s="34" t="s">
        <v>565</v>
      </c>
      <c r="D328" s="35"/>
      <c r="E328" s="17"/>
      <c r="F328" s="17"/>
      <c r="G328" s="54"/>
      <c r="H328" s="10"/>
      <c r="I328" s="54"/>
      <c r="J328" s="54"/>
      <c r="K328" s="54"/>
    </row>
    <row r="329" spans="2:11" x14ac:dyDescent="0.25">
      <c r="B329" s="114"/>
      <c r="C329" s="59" t="s">
        <v>877</v>
      </c>
      <c r="D329" s="35" t="s">
        <v>601</v>
      </c>
      <c r="E329" s="17">
        <v>27.9</v>
      </c>
      <c r="F329" s="17">
        <v>0</v>
      </c>
      <c r="G329" s="54">
        <v>0</v>
      </c>
      <c r="H329" s="10" t="s">
        <v>881</v>
      </c>
      <c r="I329" s="54">
        <v>0</v>
      </c>
      <c r="J329" s="54">
        <v>0</v>
      </c>
      <c r="K329" s="54">
        <v>0</v>
      </c>
    </row>
    <row r="330" spans="2:11" x14ac:dyDescent="0.25">
      <c r="B330" s="114"/>
      <c r="C330" s="59" t="s">
        <v>879</v>
      </c>
      <c r="D330" s="35" t="s">
        <v>601</v>
      </c>
      <c r="E330" s="17">
        <v>0</v>
      </c>
      <c r="F330" s="17">
        <v>0</v>
      </c>
      <c r="G330" s="54">
        <v>0</v>
      </c>
      <c r="H330" s="10" t="s">
        <v>881</v>
      </c>
      <c r="I330" s="54">
        <v>0</v>
      </c>
      <c r="J330" s="54">
        <v>0</v>
      </c>
      <c r="K330" s="54">
        <v>0</v>
      </c>
    </row>
    <row r="331" spans="2:11" x14ac:dyDescent="0.25">
      <c r="B331" s="114"/>
      <c r="C331" s="59" t="s">
        <v>880</v>
      </c>
      <c r="D331" s="35" t="s">
        <v>601</v>
      </c>
      <c r="E331" s="17">
        <v>0</v>
      </c>
      <c r="F331" s="17">
        <v>0</v>
      </c>
      <c r="G331" s="54">
        <v>0</v>
      </c>
      <c r="H331" s="10" t="s">
        <v>881</v>
      </c>
      <c r="I331" s="54">
        <v>0</v>
      </c>
      <c r="J331" s="54">
        <v>0</v>
      </c>
      <c r="K331" s="54">
        <v>0</v>
      </c>
    </row>
    <row r="332" spans="2:11" x14ac:dyDescent="0.25">
      <c r="B332" s="114"/>
      <c r="C332" s="59" t="s">
        <v>882</v>
      </c>
      <c r="D332" s="35" t="s">
        <v>601</v>
      </c>
      <c r="E332" s="17">
        <v>0</v>
      </c>
      <c r="F332" s="17">
        <v>0</v>
      </c>
      <c r="G332" s="54">
        <v>0</v>
      </c>
      <c r="H332" s="10" t="s">
        <v>881</v>
      </c>
      <c r="I332" s="54">
        <v>0</v>
      </c>
      <c r="J332" s="54">
        <v>0</v>
      </c>
      <c r="K332" s="54">
        <v>0</v>
      </c>
    </row>
    <row r="333" spans="2:11" x14ac:dyDescent="0.25">
      <c r="B333" s="114"/>
      <c r="C333" s="59" t="s">
        <v>883</v>
      </c>
      <c r="D333" s="35" t="s">
        <v>601</v>
      </c>
      <c r="E333" s="17">
        <v>0</v>
      </c>
      <c r="F333" s="17">
        <v>0</v>
      </c>
      <c r="G333" s="54">
        <v>0</v>
      </c>
      <c r="H333" s="10" t="s">
        <v>881</v>
      </c>
      <c r="I333" s="54">
        <v>0</v>
      </c>
      <c r="J333" s="54">
        <v>0</v>
      </c>
      <c r="K333" s="54">
        <v>0</v>
      </c>
    </row>
    <row r="334" spans="2:11" x14ac:dyDescent="0.25">
      <c r="B334" s="114"/>
      <c r="C334" s="59" t="s">
        <v>884</v>
      </c>
      <c r="D334" s="35" t="s">
        <v>601</v>
      </c>
      <c r="E334" s="17">
        <v>0</v>
      </c>
      <c r="F334" s="17">
        <v>0</v>
      </c>
      <c r="G334" s="54">
        <v>0</v>
      </c>
      <c r="H334" s="10" t="s">
        <v>881</v>
      </c>
      <c r="I334" s="54">
        <v>0</v>
      </c>
      <c r="J334" s="54">
        <v>0</v>
      </c>
      <c r="K334" s="54">
        <v>0</v>
      </c>
    </row>
    <row r="335" spans="2:11" x14ac:dyDescent="0.25">
      <c r="B335" s="17">
        <v>2</v>
      </c>
      <c r="C335" s="34" t="s">
        <v>566</v>
      </c>
      <c r="D335" s="35"/>
      <c r="E335" s="17"/>
      <c r="F335" s="17"/>
      <c r="G335" s="54"/>
      <c r="H335" s="10"/>
      <c r="I335" s="54"/>
      <c r="J335" s="54"/>
      <c r="K335" s="54"/>
    </row>
    <row r="336" spans="2:11" x14ac:dyDescent="0.25">
      <c r="B336" s="114"/>
      <c r="C336" s="59" t="s">
        <v>885</v>
      </c>
      <c r="D336" s="35" t="s">
        <v>608</v>
      </c>
      <c r="E336" s="17">
        <v>0</v>
      </c>
      <c r="F336" s="17">
        <v>0</v>
      </c>
      <c r="G336" s="54">
        <v>0</v>
      </c>
      <c r="H336" s="10" t="s">
        <v>881</v>
      </c>
      <c r="I336" s="54">
        <v>0</v>
      </c>
      <c r="J336" s="54">
        <v>0</v>
      </c>
      <c r="K336" s="54">
        <v>0</v>
      </c>
    </row>
    <row r="337" spans="2:11" x14ac:dyDescent="0.25">
      <c r="B337" s="114"/>
      <c r="C337" s="59" t="s">
        <v>886</v>
      </c>
      <c r="D337" s="35" t="s">
        <v>608</v>
      </c>
      <c r="E337" s="17">
        <v>0</v>
      </c>
      <c r="F337" s="17">
        <v>0</v>
      </c>
      <c r="G337" s="54">
        <v>0</v>
      </c>
      <c r="H337" s="10" t="s">
        <v>881</v>
      </c>
      <c r="I337" s="54">
        <v>0</v>
      </c>
      <c r="J337" s="54">
        <v>0</v>
      </c>
      <c r="K337" s="54">
        <v>0</v>
      </c>
    </row>
    <row r="338" spans="2:11" x14ac:dyDescent="0.25">
      <c r="B338" s="114"/>
      <c r="C338" s="59" t="s">
        <v>887</v>
      </c>
      <c r="D338" s="35" t="s">
        <v>593</v>
      </c>
      <c r="E338" s="17">
        <v>0</v>
      </c>
      <c r="F338" s="17">
        <v>0</v>
      </c>
      <c r="G338" s="54">
        <v>0</v>
      </c>
      <c r="H338" s="10" t="s">
        <v>881</v>
      </c>
      <c r="I338" s="54">
        <v>0</v>
      </c>
      <c r="J338" s="54">
        <v>0</v>
      </c>
      <c r="K338" s="54">
        <v>0</v>
      </c>
    </row>
    <row r="339" spans="2:11" x14ac:dyDescent="0.25">
      <c r="B339" s="17">
        <v>3</v>
      </c>
      <c r="C339" s="34" t="s">
        <v>888</v>
      </c>
      <c r="D339" s="35"/>
      <c r="E339" s="17"/>
      <c r="F339" s="17"/>
      <c r="G339" s="54"/>
      <c r="H339" s="10"/>
      <c r="I339" s="54"/>
      <c r="J339" s="54"/>
      <c r="K339" s="54"/>
    </row>
    <row r="340" spans="2:11" x14ac:dyDescent="0.25">
      <c r="B340" s="114"/>
      <c r="C340" s="59" t="s">
        <v>889</v>
      </c>
      <c r="D340" s="35" t="s">
        <v>890</v>
      </c>
      <c r="E340" s="17">
        <v>0</v>
      </c>
      <c r="F340" s="17">
        <v>0</v>
      </c>
      <c r="G340" s="54">
        <v>0</v>
      </c>
      <c r="H340" s="10" t="s">
        <v>881</v>
      </c>
      <c r="I340" s="54">
        <v>0</v>
      </c>
      <c r="J340" s="54">
        <v>0</v>
      </c>
      <c r="K340" s="54">
        <v>0</v>
      </c>
    </row>
    <row r="341" spans="2:11" x14ac:dyDescent="0.25">
      <c r="B341" s="114"/>
      <c r="C341" s="59" t="s">
        <v>891</v>
      </c>
      <c r="D341" s="35" t="s">
        <v>892</v>
      </c>
      <c r="E341" s="17">
        <v>0</v>
      </c>
      <c r="F341" s="17">
        <v>0</v>
      </c>
      <c r="G341" s="54">
        <v>0</v>
      </c>
      <c r="H341" s="10" t="s">
        <v>881</v>
      </c>
      <c r="I341" s="54">
        <v>0</v>
      </c>
      <c r="J341" s="54">
        <v>0</v>
      </c>
      <c r="K341" s="54">
        <v>0</v>
      </c>
    </row>
    <row r="342" spans="2:11" x14ac:dyDescent="0.25">
      <c r="B342" s="114"/>
      <c r="C342" s="59" t="s">
        <v>893</v>
      </c>
      <c r="D342" s="35" t="s">
        <v>892</v>
      </c>
      <c r="E342" s="17">
        <v>0</v>
      </c>
      <c r="F342" s="17">
        <v>0</v>
      </c>
      <c r="G342" s="54">
        <v>0</v>
      </c>
      <c r="H342" s="10" t="s">
        <v>881</v>
      </c>
      <c r="I342" s="54">
        <v>0</v>
      </c>
      <c r="J342" s="54">
        <v>0</v>
      </c>
      <c r="K342" s="54">
        <v>0</v>
      </c>
    </row>
    <row r="343" spans="2:11" x14ac:dyDescent="0.25">
      <c r="B343" s="114"/>
      <c r="C343" s="59" t="s">
        <v>894</v>
      </c>
      <c r="D343" s="35" t="s">
        <v>892</v>
      </c>
      <c r="E343" s="17">
        <v>0</v>
      </c>
      <c r="F343" s="17">
        <v>0</v>
      </c>
      <c r="G343" s="54">
        <v>0</v>
      </c>
      <c r="H343" s="10" t="s">
        <v>881</v>
      </c>
      <c r="I343" s="54">
        <v>0</v>
      </c>
      <c r="J343" s="54">
        <v>0</v>
      </c>
      <c r="K343" s="54">
        <v>0</v>
      </c>
    </row>
    <row r="344" spans="2:11" x14ac:dyDescent="0.25">
      <c r="B344" s="17">
        <v>4</v>
      </c>
      <c r="C344" s="34" t="s">
        <v>895</v>
      </c>
      <c r="D344" s="35"/>
      <c r="E344" s="17"/>
      <c r="F344" s="17"/>
      <c r="G344" s="54"/>
      <c r="H344" s="10"/>
      <c r="I344" s="54"/>
      <c r="J344" s="54"/>
      <c r="K344" s="54"/>
    </row>
    <row r="345" spans="2:11" x14ac:dyDescent="0.25">
      <c r="B345" s="114"/>
      <c r="C345" s="59" t="s">
        <v>896</v>
      </c>
      <c r="D345" s="35" t="s">
        <v>601</v>
      </c>
      <c r="E345" s="17">
        <v>0</v>
      </c>
      <c r="F345" s="17">
        <v>0</v>
      </c>
      <c r="G345" s="54">
        <v>0</v>
      </c>
      <c r="H345" s="10" t="s">
        <v>881</v>
      </c>
      <c r="I345" s="54">
        <v>0</v>
      </c>
      <c r="J345" s="54">
        <v>0</v>
      </c>
      <c r="K345" s="54">
        <v>0</v>
      </c>
    </row>
    <row r="346" spans="2:11" x14ac:dyDescent="0.25">
      <c r="B346" s="114"/>
      <c r="C346" s="59" t="s">
        <v>897</v>
      </c>
      <c r="D346" s="35" t="s">
        <v>601</v>
      </c>
      <c r="E346" s="17">
        <v>0</v>
      </c>
      <c r="F346" s="17">
        <v>0</v>
      </c>
      <c r="G346" s="54">
        <v>0</v>
      </c>
      <c r="H346" s="10" t="s">
        <v>881</v>
      </c>
      <c r="I346" s="54">
        <v>0</v>
      </c>
      <c r="J346" s="54">
        <v>0</v>
      </c>
      <c r="K346" s="54">
        <v>0</v>
      </c>
    </row>
    <row r="347" spans="2:11" x14ac:dyDescent="0.25">
      <c r="B347" s="114"/>
      <c r="C347" s="59" t="s">
        <v>898</v>
      </c>
      <c r="D347" s="35" t="s">
        <v>593</v>
      </c>
      <c r="E347" s="17">
        <v>0</v>
      </c>
      <c r="F347" s="17">
        <v>0</v>
      </c>
      <c r="G347" s="54">
        <v>0</v>
      </c>
      <c r="H347" s="10" t="s">
        <v>881</v>
      </c>
      <c r="I347" s="54">
        <v>0</v>
      </c>
      <c r="J347" s="54">
        <v>0</v>
      </c>
      <c r="K347" s="54">
        <v>0</v>
      </c>
    </row>
    <row r="348" spans="2:11" x14ac:dyDescent="0.25">
      <c r="B348" s="17">
        <v>5</v>
      </c>
      <c r="C348" s="34" t="s">
        <v>899</v>
      </c>
      <c r="D348" s="35"/>
      <c r="E348" s="17"/>
      <c r="F348" s="17"/>
      <c r="G348" s="54"/>
      <c r="H348" s="10"/>
      <c r="I348" s="54"/>
      <c r="J348" s="54"/>
      <c r="K348" s="54"/>
    </row>
    <row r="349" spans="2:11" x14ac:dyDescent="0.25">
      <c r="B349" s="114"/>
      <c r="C349" s="59" t="s">
        <v>899</v>
      </c>
      <c r="D349" s="35" t="s">
        <v>601</v>
      </c>
      <c r="E349" s="17">
        <v>0</v>
      </c>
      <c r="F349" s="17">
        <v>0</v>
      </c>
      <c r="G349" s="54">
        <v>0</v>
      </c>
      <c r="H349" s="10" t="s">
        <v>881</v>
      </c>
      <c r="I349" s="54">
        <v>0</v>
      </c>
      <c r="J349" s="54">
        <v>0</v>
      </c>
      <c r="K349" s="54">
        <v>0</v>
      </c>
    </row>
    <row r="350" spans="2:11" x14ac:dyDescent="0.25">
      <c r="B350" s="17">
        <v>6</v>
      </c>
      <c r="C350" s="34" t="s">
        <v>571</v>
      </c>
      <c r="D350" s="35"/>
      <c r="E350" s="17"/>
      <c r="F350" s="17"/>
      <c r="G350" s="54"/>
      <c r="H350" s="10"/>
      <c r="I350" s="54"/>
      <c r="J350" s="54"/>
      <c r="K350" s="54"/>
    </row>
    <row r="351" spans="2:11" x14ac:dyDescent="0.25">
      <c r="B351" s="114"/>
      <c r="C351" s="59" t="s">
        <v>900</v>
      </c>
      <c r="D351" s="35" t="s">
        <v>901</v>
      </c>
      <c r="E351" s="17">
        <v>0</v>
      </c>
      <c r="F351" s="17">
        <v>0</v>
      </c>
      <c r="G351" s="54">
        <v>0</v>
      </c>
      <c r="H351" s="10" t="s">
        <v>881</v>
      </c>
      <c r="I351" s="54">
        <v>0</v>
      </c>
      <c r="J351" s="54">
        <v>0</v>
      </c>
      <c r="K351" s="54">
        <v>0</v>
      </c>
    </row>
    <row r="352" spans="2:11" x14ac:dyDescent="0.25">
      <c r="B352" s="114"/>
      <c r="C352" s="59" t="s">
        <v>902</v>
      </c>
      <c r="D352" s="35" t="s">
        <v>901</v>
      </c>
      <c r="E352" s="17">
        <v>0</v>
      </c>
      <c r="F352" s="17">
        <v>0</v>
      </c>
      <c r="G352" s="54">
        <v>0</v>
      </c>
      <c r="H352" s="10" t="s">
        <v>881</v>
      </c>
      <c r="I352" s="54">
        <v>0</v>
      </c>
      <c r="J352" s="54">
        <v>0</v>
      </c>
      <c r="K352" s="54">
        <v>0</v>
      </c>
    </row>
    <row r="353" spans="2:11" ht="31.5" x14ac:dyDescent="0.25">
      <c r="B353" s="114"/>
      <c r="C353" s="59" t="s">
        <v>903</v>
      </c>
      <c r="D353" s="35" t="s">
        <v>904</v>
      </c>
      <c r="E353" s="17">
        <v>0</v>
      </c>
      <c r="F353" s="17">
        <v>0</v>
      </c>
      <c r="G353" s="54">
        <v>0</v>
      </c>
      <c r="H353" s="10" t="s">
        <v>881</v>
      </c>
      <c r="I353" s="54">
        <v>0</v>
      </c>
      <c r="J353" s="54">
        <v>0</v>
      </c>
      <c r="K353" s="54">
        <v>0</v>
      </c>
    </row>
    <row r="354" spans="2:11" x14ac:dyDescent="0.25">
      <c r="B354" s="17">
        <v>7</v>
      </c>
      <c r="C354" s="34" t="s">
        <v>905</v>
      </c>
      <c r="D354" s="35"/>
      <c r="E354" s="17"/>
      <c r="F354" s="17"/>
      <c r="G354" s="54"/>
      <c r="H354" s="10"/>
      <c r="I354" s="54"/>
      <c r="J354" s="54"/>
      <c r="K354" s="54"/>
    </row>
    <row r="355" spans="2:11" x14ac:dyDescent="0.25">
      <c r="B355" s="114"/>
      <c r="C355" s="59" t="s">
        <v>906</v>
      </c>
      <c r="D355" s="35" t="s">
        <v>890</v>
      </c>
      <c r="E355" s="17">
        <v>0</v>
      </c>
      <c r="F355" s="17">
        <v>0</v>
      </c>
      <c r="G355" s="54">
        <v>0</v>
      </c>
      <c r="H355" s="10" t="s">
        <v>881</v>
      </c>
      <c r="I355" s="54">
        <v>0</v>
      </c>
      <c r="J355" s="54">
        <v>0</v>
      </c>
      <c r="K355" s="54">
        <v>0</v>
      </c>
    </row>
    <row r="356" spans="2:11" x14ac:dyDescent="0.25">
      <c r="B356" s="114"/>
      <c r="C356" s="59" t="s">
        <v>907</v>
      </c>
      <c r="D356" s="35" t="s">
        <v>606</v>
      </c>
      <c r="E356" s="17">
        <v>0</v>
      </c>
      <c r="F356" s="17">
        <v>0</v>
      </c>
      <c r="G356" s="54">
        <v>0</v>
      </c>
      <c r="H356" s="10" t="s">
        <v>881</v>
      </c>
      <c r="I356" s="54">
        <v>0</v>
      </c>
      <c r="J356" s="54">
        <v>0</v>
      </c>
      <c r="K356" s="54">
        <v>0</v>
      </c>
    </row>
    <row r="357" spans="2:11" x14ac:dyDescent="0.25">
      <c r="B357" s="17">
        <v>8</v>
      </c>
      <c r="C357" s="34" t="s">
        <v>908</v>
      </c>
      <c r="D357" s="35"/>
      <c r="E357" s="17"/>
      <c r="F357" s="17"/>
      <c r="G357" s="54"/>
      <c r="H357" s="10"/>
      <c r="I357" s="54"/>
      <c r="J357" s="54"/>
      <c r="K357" s="54"/>
    </row>
    <row r="358" spans="2:11" x14ac:dyDescent="0.25">
      <c r="B358" s="114"/>
      <c r="C358" s="59" t="s">
        <v>908</v>
      </c>
      <c r="D358" s="35" t="s">
        <v>890</v>
      </c>
      <c r="E358" s="17">
        <v>0</v>
      </c>
      <c r="F358" s="17">
        <v>0</v>
      </c>
      <c r="G358" s="54">
        <v>0</v>
      </c>
      <c r="H358" s="10" t="s">
        <v>881</v>
      </c>
      <c r="I358" s="54">
        <v>0</v>
      </c>
      <c r="J358" s="54">
        <v>0</v>
      </c>
      <c r="K358" s="54">
        <v>0</v>
      </c>
    </row>
    <row r="359" spans="2:11" x14ac:dyDescent="0.25">
      <c r="B359" s="22">
        <v>12</v>
      </c>
      <c r="C359" s="34" t="s">
        <v>486</v>
      </c>
      <c r="D359" s="9"/>
      <c r="E359" s="55"/>
      <c r="F359" s="55"/>
      <c r="G359" s="55"/>
      <c r="H359" s="22"/>
      <c r="I359" s="55"/>
      <c r="J359" s="55"/>
      <c r="K359" s="55"/>
    </row>
    <row r="360" spans="2:11" x14ac:dyDescent="0.25">
      <c r="B360" s="17">
        <v>1</v>
      </c>
      <c r="C360" s="34" t="s">
        <v>565</v>
      </c>
      <c r="D360" s="35"/>
      <c r="E360" s="17"/>
      <c r="F360" s="17"/>
      <c r="G360" s="54"/>
      <c r="H360" s="10"/>
      <c r="I360" s="54"/>
      <c r="J360" s="54"/>
      <c r="K360" s="54"/>
    </row>
    <row r="361" spans="2:11" x14ac:dyDescent="0.25">
      <c r="B361" s="114"/>
      <c r="C361" s="59" t="s">
        <v>877</v>
      </c>
      <c r="D361" s="35" t="s">
        <v>601</v>
      </c>
      <c r="E361" s="17">
        <v>21</v>
      </c>
      <c r="F361" s="17">
        <v>0</v>
      </c>
      <c r="G361" s="54">
        <v>0</v>
      </c>
      <c r="H361" s="10" t="s">
        <v>881</v>
      </c>
      <c r="I361" s="54">
        <v>0</v>
      </c>
      <c r="J361" s="54">
        <v>0</v>
      </c>
      <c r="K361" s="54">
        <v>0</v>
      </c>
    </row>
    <row r="362" spans="2:11" x14ac:dyDescent="0.25">
      <c r="B362" s="114"/>
      <c r="C362" s="59" t="s">
        <v>879</v>
      </c>
      <c r="D362" s="35" t="s">
        <v>601</v>
      </c>
      <c r="E362" s="17">
        <v>0</v>
      </c>
      <c r="F362" s="17">
        <v>0</v>
      </c>
      <c r="G362" s="54">
        <v>0</v>
      </c>
      <c r="H362" s="10" t="s">
        <v>881</v>
      </c>
      <c r="I362" s="54">
        <v>0</v>
      </c>
      <c r="J362" s="54">
        <v>0</v>
      </c>
      <c r="K362" s="54">
        <v>0</v>
      </c>
    </row>
    <row r="363" spans="2:11" x14ac:dyDescent="0.25">
      <c r="B363" s="114"/>
      <c r="C363" s="59" t="s">
        <v>880</v>
      </c>
      <c r="D363" s="35" t="s">
        <v>601</v>
      </c>
      <c r="E363" s="17">
        <v>0</v>
      </c>
      <c r="F363" s="17">
        <v>0</v>
      </c>
      <c r="G363" s="54">
        <v>0</v>
      </c>
      <c r="H363" s="10" t="s">
        <v>881</v>
      </c>
      <c r="I363" s="54">
        <v>0</v>
      </c>
      <c r="J363" s="54">
        <v>0</v>
      </c>
      <c r="K363" s="54">
        <v>0</v>
      </c>
    </row>
    <row r="364" spans="2:11" x14ac:dyDescent="0.25">
      <c r="B364" s="114"/>
      <c r="C364" s="59" t="s">
        <v>882</v>
      </c>
      <c r="D364" s="35" t="s">
        <v>601</v>
      </c>
      <c r="E364" s="17">
        <v>0</v>
      </c>
      <c r="F364" s="17">
        <v>0</v>
      </c>
      <c r="G364" s="54">
        <v>0</v>
      </c>
      <c r="H364" s="10" t="s">
        <v>881</v>
      </c>
      <c r="I364" s="54">
        <v>0</v>
      </c>
      <c r="J364" s="54">
        <v>0</v>
      </c>
      <c r="K364" s="54">
        <v>0</v>
      </c>
    </row>
    <row r="365" spans="2:11" x14ac:dyDescent="0.25">
      <c r="B365" s="114"/>
      <c r="C365" s="59" t="s">
        <v>883</v>
      </c>
      <c r="D365" s="35" t="s">
        <v>601</v>
      </c>
      <c r="E365" s="17">
        <v>0</v>
      </c>
      <c r="F365" s="17">
        <v>0</v>
      </c>
      <c r="G365" s="54">
        <v>0</v>
      </c>
      <c r="H365" s="10" t="s">
        <v>881</v>
      </c>
      <c r="I365" s="54">
        <v>0</v>
      </c>
      <c r="J365" s="54">
        <v>0</v>
      </c>
      <c r="K365" s="54">
        <v>0</v>
      </c>
    </row>
    <row r="366" spans="2:11" x14ac:dyDescent="0.25">
      <c r="B366" s="114"/>
      <c r="C366" s="59" t="s">
        <v>884</v>
      </c>
      <c r="D366" s="35" t="s">
        <v>601</v>
      </c>
      <c r="E366" s="17">
        <v>0</v>
      </c>
      <c r="F366" s="17">
        <v>0</v>
      </c>
      <c r="G366" s="54">
        <v>0</v>
      </c>
      <c r="H366" s="10" t="s">
        <v>881</v>
      </c>
      <c r="I366" s="54">
        <v>0</v>
      </c>
      <c r="J366" s="54">
        <v>0</v>
      </c>
      <c r="K366" s="54">
        <v>0</v>
      </c>
    </row>
    <row r="367" spans="2:11" x14ac:dyDescent="0.25">
      <c r="B367" s="17">
        <v>2</v>
      </c>
      <c r="C367" s="34" t="s">
        <v>566</v>
      </c>
      <c r="D367" s="35"/>
      <c r="E367" s="17"/>
      <c r="F367" s="17"/>
      <c r="G367" s="54"/>
      <c r="H367" s="10"/>
      <c r="I367" s="54"/>
      <c r="J367" s="54"/>
      <c r="K367" s="54"/>
    </row>
    <row r="368" spans="2:11" x14ac:dyDescent="0.25">
      <c r="B368" s="114"/>
      <c r="C368" s="59" t="s">
        <v>885</v>
      </c>
      <c r="D368" s="35" t="s">
        <v>608</v>
      </c>
      <c r="E368" s="17">
        <v>0</v>
      </c>
      <c r="F368" s="17">
        <v>0</v>
      </c>
      <c r="G368" s="54">
        <v>0</v>
      </c>
      <c r="H368" s="10" t="s">
        <v>881</v>
      </c>
      <c r="I368" s="54">
        <v>0</v>
      </c>
      <c r="J368" s="54">
        <v>0</v>
      </c>
      <c r="K368" s="54">
        <v>0</v>
      </c>
    </row>
    <row r="369" spans="2:11" x14ac:dyDescent="0.25">
      <c r="B369" s="114"/>
      <c r="C369" s="59" t="s">
        <v>886</v>
      </c>
      <c r="D369" s="35" t="s">
        <v>608</v>
      </c>
      <c r="E369" s="17">
        <v>0</v>
      </c>
      <c r="F369" s="17">
        <v>0</v>
      </c>
      <c r="G369" s="54">
        <v>0</v>
      </c>
      <c r="H369" s="10" t="s">
        <v>881</v>
      </c>
      <c r="I369" s="54">
        <v>0</v>
      </c>
      <c r="J369" s="54">
        <v>0</v>
      </c>
      <c r="K369" s="54">
        <v>0</v>
      </c>
    </row>
    <row r="370" spans="2:11" x14ac:dyDescent="0.25">
      <c r="B370" s="114"/>
      <c r="C370" s="59" t="s">
        <v>887</v>
      </c>
      <c r="D370" s="35" t="s">
        <v>593</v>
      </c>
      <c r="E370" s="17">
        <v>0</v>
      </c>
      <c r="F370" s="17">
        <v>0</v>
      </c>
      <c r="G370" s="54">
        <v>0</v>
      </c>
      <c r="H370" s="10" t="s">
        <v>881</v>
      </c>
      <c r="I370" s="54">
        <v>0</v>
      </c>
      <c r="J370" s="54">
        <v>0</v>
      </c>
      <c r="K370" s="54">
        <v>0</v>
      </c>
    </row>
    <row r="371" spans="2:11" x14ac:dyDescent="0.25">
      <c r="B371" s="17">
        <v>3</v>
      </c>
      <c r="C371" s="34" t="s">
        <v>888</v>
      </c>
      <c r="D371" s="35"/>
      <c r="E371" s="17"/>
      <c r="F371" s="17"/>
      <c r="G371" s="54"/>
      <c r="H371" s="10"/>
      <c r="I371" s="54"/>
      <c r="J371" s="54"/>
      <c r="K371" s="54"/>
    </row>
    <row r="372" spans="2:11" x14ac:dyDescent="0.25">
      <c r="B372" s="114"/>
      <c r="C372" s="59" t="s">
        <v>889</v>
      </c>
      <c r="D372" s="35" t="s">
        <v>890</v>
      </c>
      <c r="E372" s="17">
        <v>0</v>
      </c>
      <c r="F372" s="17">
        <v>0</v>
      </c>
      <c r="G372" s="54">
        <v>0</v>
      </c>
      <c r="H372" s="10" t="s">
        <v>881</v>
      </c>
      <c r="I372" s="54">
        <v>0</v>
      </c>
      <c r="J372" s="54">
        <v>0</v>
      </c>
      <c r="K372" s="54">
        <v>0</v>
      </c>
    </row>
    <row r="373" spans="2:11" x14ac:dyDescent="0.25">
      <c r="B373" s="114"/>
      <c r="C373" s="59" t="s">
        <v>891</v>
      </c>
      <c r="D373" s="35" t="s">
        <v>892</v>
      </c>
      <c r="E373" s="17">
        <v>0</v>
      </c>
      <c r="F373" s="17">
        <v>0</v>
      </c>
      <c r="G373" s="54">
        <v>0</v>
      </c>
      <c r="H373" s="10" t="s">
        <v>881</v>
      </c>
      <c r="I373" s="54">
        <v>0</v>
      </c>
      <c r="J373" s="54">
        <v>0</v>
      </c>
      <c r="K373" s="54">
        <v>0</v>
      </c>
    </row>
    <row r="374" spans="2:11" x14ac:dyDescent="0.25">
      <c r="B374" s="114"/>
      <c r="C374" s="59" t="s">
        <v>893</v>
      </c>
      <c r="D374" s="35" t="s">
        <v>892</v>
      </c>
      <c r="E374" s="17">
        <v>0</v>
      </c>
      <c r="F374" s="17">
        <v>0</v>
      </c>
      <c r="G374" s="54">
        <v>0</v>
      </c>
      <c r="H374" s="10" t="s">
        <v>881</v>
      </c>
      <c r="I374" s="54">
        <v>0</v>
      </c>
      <c r="J374" s="54">
        <v>0</v>
      </c>
      <c r="K374" s="54">
        <v>0</v>
      </c>
    </row>
    <row r="375" spans="2:11" x14ac:dyDescent="0.25">
      <c r="B375" s="114"/>
      <c r="C375" s="59" t="s">
        <v>894</v>
      </c>
      <c r="D375" s="35" t="s">
        <v>892</v>
      </c>
      <c r="E375" s="17">
        <v>0</v>
      </c>
      <c r="F375" s="17">
        <v>0</v>
      </c>
      <c r="G375" s="54">
        <v>0</v>
      </c>
      <c r="H375" s="10" t="s">
        <v>881</v>
      </c>
      <c r="I375" s="54">
        <v>0</v>
      </c>
      <c r="J375" s="54">
        <v>0</v>
      </c>
      <c r="K375" s="54">
        <v>0</v>
      </c>
    </row>
    <row r="376" spans="2:11" x14ac:dyDescent="0.25">
      <c r="B376" s="17">
        <v>4</v>
      </c>
      <c r="C376" s="34" t="s">
        <v>895</v>
      </c>
      <c r="D376" s="35"/>
      <c r="E376" s="17"/>
      <c r="F376" s="17"/>
      <c r="G376" s="54"/>
      <c r="H376" s="10"/>
      <c r="I376" s="54"/>
      <c r="J376" s="54"/>
      <c r="K376" s="54"/>
    </row>
    <row r="377" spans="2:11" x14ac:dyDescent="0.25">
      <c r="B377" s="114"/>
      <c r="C377" s="59" t="s">
        <v>896</v>
      </c>
      <c r="D377" s="35" t="s">
        <v>601</v>
      </c>
      <c r="E377" s="17">
        <v>0</v>
      </c>
      <c r="F377" s="17">
        <v>0</v>
      </c>
      <c r="G377" s="54">
        <v>0</v>
      </c>
      <c r="H377" s="10" t="s">
        <v>881</v>
      </c>
      <c r="I377" s="54">
        <v>0</v>
      </c>
      <c r="J377" s="54">
        <v>0</v>
      </c>
      <c r="K377" s="54">
        <v>0</v>
      </c>
    </row>
    <row r="378" spans="2:11" x14ac:dyDescent="0.25">
      <c r="B378" s="114"/>
      <c r="C378" s="59" t="s">
        <v>897</v>
      </c>
      <c r="D378" s="35" t="s">
        <v>601</v>
      </c>
      <c r="E378" s="17">
        <v>0</v>
      </c>
      <c r="F378" s="17">
        <v>0</v>
      </c>
      <c r="G378" s="54">
        <v>0</v>
      </c>
      <c r="H378" s="10" t="s">
        <v>881</v>
      </c>
      <c r="I378" s="54">
        <v>0</v>
      </c>
      <c r="J378" s="54">
        <v>0</v>
      </c>
      <c r="K378" s="54">
        <v>0</v>
      </c>
    </row>
    <row r="379" spans="2:11" x14ac:dyDescent="0.25">
      <c r="B379" s="114"/>
      <c r="C379" s="59" t="s">
        <v>898</v>
      </c>
      <c r="D379" s="35" t="s">
        <v>593</v>
      </c>
      <c r="E379" s="17">
        <v>0</v>
      </c>
      <c r="F379" s="17">
        <v>0</v>
      </c>
      <c r="G379" s="54">
        <v>0</v>
      </c>
      <c r="H379" s="10" t="s">
        <v>881</v>
      </c>
      <c r="I379" s="54">
        <v>0</v>
      </c>
      <c r="J379" s="54">
        <v>0</v>
      </c>
      <c r="K379" s="54">
        <v>0</v>
      </c>
    </row>
    <row r="380" spans="2:11" x14ac:dyDescent="0.25">
      <c r="B380" s="17">
        <v>5</v>
      </c>
      <c r="C380" s="34" t="s">
        <v>899</v>
      </c>
      <c r="D380" s="35"/>
      <c r="E380" s="17"/>
      <c r="F380" s="17"/>
      <c r="G380" s="54"/>
      <c r="H380" s="10"/>
      <c r="I380" s="54"/>
      <c r="J380" s="54"/>
      <c r="K380" s="54"/>
    </row>
    <row r="381" spans="2:11" x14ac:dyDescent="0.25">
      <c r="B381" s="114"/>
      <c r="C381" s="59" t="s">
        <v>899</v>
      </c>
      <c r="D381" s="35" t="s">
        <v>601</v>
      </c>
      <c r="E381" s="17">
        <v>0</v>
      </c>
      <c r="F381" s="17">
        <v>0</v>
      </c>
      <c r="G381" s="54">
        <v>0</v>
      </c>
      <c r="H381" s="10" t="s">
        <v>881</v>
      </c>
      <c r="I381" s="54">
        <v>0</v>
      </c>
      <c r="J381" s="54">
        <v>0</v>
      </c>
      <c r="K381" s="54">
        <v>0</v>
      </c>
    </row>
    <row r="382" spans="2:11" x14ac:dyDescent="0.25">
      <c r="B382" s="17">
        <v>6</v>
      </c>
      <c r="C382" s="34" t="s">
        <v>571</v>
      </c>
      <c r="D382" s="35"/>
      <c r="E382" s="17"/>
      <c r="F382" s="17"/>
      <c r="G382" s="54"/>
      <c r="H382" s="10"/>
      <c r="I382" s="54"/>
      <c r="J382" s="54"/>
      <c r="K382" s="54"/>
    </row>
    <row r="383" spans="2:11" x14ac:dyDescent="0.25">
      <c r="B383" s="114"/>
      <c r="C383" s="59" t="s">
        <v>900</v>
      </c>
      <c r="D383" s="35" t="s">
        <v>901</v>
      </c>
      <c r="E383" s="17">
        <v>0</v>
      </c>
      <c r="F383" s="17">
        <v>0</v>
      </c>
      <c r="G383" s="54">
        <v>0</v>
      </c>
      <c r="H383" s="10" t="s">
        <v>881</v>
      </c>
      <c r="I383" s="54">
        <v>0</v>
      </c>
      <c r="J383" s="54">
        <v>0</v>
      </c>
      <c r="K383" s="54">
        <v>0</v>
      </c>
    </row>
    <row r="384" spans="2:11" x14ac:dyDescent="0.25">
      <c r="B384" s="114"/>
      <c r="C384" s="59" t="s">
        <v>902</v>
      </c>
      <c r="D384" s="35" t="s">
        <v>901</v>
      </c>
      <c r="E384" s="17">
        <v>0</v>
      </c>
      <c r="F384" s="17">
        <v>0</v>
      </c>
      <c r="G384" s="54">
        <v>0</v>
      </c>
      <c r="H384" s="10" t="s">
        <v>881</v>
      </c>
      <c r="I384" s="54">
        <v>0</v>
      </c>
      <c r="J384" s="54">
        <v>0</v>
      </c>
      <c r="K384" s="54">
        <v>0</v>
      </c>
    </row>
    <row r="385" spans="2:11" ht="31.5" x14ac:dyDescent="0.25">
      <c r="B385" s="114"/>
      <c r="C385" s="59" t="s">
        <v>903</v>
      </c>
      <c r="D385" s="35" t="s">
        <v>904</v>
      </c>
      <c r="E385" s="17">
        <v>0</v>
      </c>
      <c r="F385" s="17">
        <v>0</v>
      </c>
      <c r="G385" s="54">
        <v>0</v>
      </c>
      <c r="H385" s="10" t="s">
        <v>881</v>
      </c>
      <c r="I385" s="54">
        <v>0</v>
      </c>
      <c r="J385" s="54">
        <v>0</v>
      </c>
      <c r="K385" s="54">
        <v>0</v>
      </c>
    </row>
    <row r="386" spans="2:11" x14ac:dyDescent="0.25">
      <c r="B386" s="17">
        <v>7</v>
      </c>
      <c r="C386" s="34" t="s">
        <v>905</v>
      </c>
      <c r="D386" s="35"/>
      <c r="E386" s="17"/>
      <c r="F386" s="17"/>
      <c r="G386" s="54"/>
      <c r="H386" s="10"/>
      <c r="I386" s="54"/>
      <c r="J386" s="54"/>
      <c r="K386" s="54"/>
    </row>
    <row r="387" spans="2:11" x14ac:dyDescent="0.25">
      <c r="B387" s="114"/>
      <c r="C387" s="59" t="s">
        <v>906</v>
      </c>
      <c r="D387" s="35" t="s">
        <v>890</v>
      </c>
      <c r="E387" s="17">
        <v>0</v>
      </c>
      <c r="F387" s="17">
        <v>0</v>
      </c>
      <c r="G387" s="54">
        <v>0</v>
      </c>
      <c r="H387" s="10" t="s">
        <v>881</v>
      </c>
      <c r="I387" s="54">
        <v>0</v>
      </c>
      <c r="J387" s="54">
        <v>0</v>
      </c>
      <c r="K387" s="54">
        <v>0</v>
      </c>
    </row>
    <row r="388" spans="2:11" x14ac:dyDescent="0.25">
      <c r="B388" s="114"/>
      <c r="C388" s="59" t="s">
        <v>907</v>
      </c>
      <c r="D388" s="35" t="s">
        <v>606</v>
      </c>
      <c r="E388" s="17">
        <v>0</v>
      </c>
      <c r="F388" s="17">
        <v>0</v>
      </c>
      <c r="G388" s="54">
        <v>0</v>
      </c>
      <c r="H388" s="10" t="s">
        <v>881</v>
      </c>
      <c r="I388" s="54">
        <v>0</v>
      </c>
      <c r="J388" s="54">
        <v>0</v>
      </c>
      <c r="K388" s="54">
        <v>0</v>
      </c>
    </row>
    <row r="389" spans="2:11" x14ac:dyDescent="0.25">
      <c r="B389" s="17">
        <v>8</v>
      </c>
      <c r="C389" s="34" t="s">
        <v>908</v>
      </c>
      <c r="D389" s="35"/>
      <c r="E389" s="17"/>
      <c r="F389" s="17"/>
      <c r="G389" s="54"/>
      <c r="H389" s="10"/>
      <c r="I389" s="54"/>
      <c r="J389" s="54"/>
      <c r="K389" s="54"/>
    </row>
    <row r="390" spans="2:11" x14ac:dyDescent="0.25">
      <c r="B390" s="114"/>
      <c r="C390" s="59" t="s">
        <v>908</v>
      </c>
      <c r="D390" s="35" t="s">
        <v>890</v>
      </c>
      <c r="E390" s="17">
        <v>0</v>
      </c>
      <c r="F390" s="17">
        <v>0</v>
      </c>
      <c r="G390" s="54">
        <v>0</v>
      </c>
      <c r="H390" s="10" t="s">
        <v>881</v>
      </c>
      <c r="I390" s="54">
        <v>0</v>
      </c>
      <c r="J390" s="54">
        <v>0</v>
      </c>
      <c r="K390" s="54">
        <v>0</v>
      </c>
    </row>
    <row r="391" spans="2:11" x14ac:dyDescent="0.25">
      <c r="B391" s="22">
        <v>13</v>
      </c>
      <c r="C391" s="34" t="s">
        <v>487</v>
      </c>
      <c r="D391" s="9"/>
      <c r="E391" s="55"/>
      <c r="F391" s="55"/>
      <c r="G391" s="55"/>
      <c r="H391" s="22"/>
      <c r="I391" s="55"/>
      <c r="J391" s="55"/>
      <c r="K391" s="55"/>
    </row>
    <row r="392" spans="2:11" x14ac:dyDescent="0.25">
      <c r="B392" s="17">
        <v>1</v>
      </c>
      <c r="C392" s="34" t="s">
        <v>565</v>
      </c>
      <c r="D392" s="35"/>
      <c r="E392" s="17"/>
      <c r="F392" s="17"/>
      <c r="G392" s="54"/>
      <c r="H392" s="10"/>
      <c r="I392" s="54"/>
      <c r="J392" s="54"/>
      <c r="K392" s="54"/>
    </row>
    <row r="393" spans="2:11" x14ac:dyDescent="0.25">
      <c r="B393" s="114"/>
      <c r="C393" s="59" t="s">
        <v>877</v>
      </c>
      <c r="D393" s="35" t="s">
        <v>601</v>
      </c>
      <c r="E393" s="17">
        <v>22.5</v>
      </c>
      <c r="F393" s="17">
        <v>0</v>
      </c>
      <c r="G393" s="54">
        <v>0</v>
      </c>
      <c r="H393" s="10" t="s">
        <v>881</v>
      </c>
      <c r="I393" s="54">
        <v>0</v>
      </c>
      <c r="J393" s="54">
        <v>0</v>
      </c>
      <c r="K393" s="54">
        <v>0</v>
      </c>
    </row>
    <row r="394" spans="2:11" x14ac:dyDescent="0.25">
      <c r="B394" s="114"/>
      <c r="C394" s="59" t="s">
        <v>879</v>
      </c>
      <c r="D394" s="35" t="s">
        <v>601</v>
      </c>
      <c r="E394" s="17">
        <v>0</v>
      </c>
      <c r="F394" s="17">
        <v>0</v>
      </c>
      <c r="G394" s="54">
        <v>0</v>
      </c>
      <c r="H394" s="10" t="s">
        <v>881</v>
      </c>
      <c r="I394" s="54">
        <v>0</v>
      </c>
      <c r="J394" s="54">
        <v>0</v>
      </c>
      <c r="K394" s="54">
        <v>0</v>
      </c>
    </row>
    <row r="395" spans="2:11" x14ac:dyDescent="0.25">
      <c r="B395" s="114"/>
      <c r="C395" s="59" t="s">
        <v>880</v>
      </c>
      <c r="D395" s="35" t="s">
        <v>601</v>
      </c>
      <c r="E395" s="17">
        <v>0</v>
      </c>
      <c r="F395" s="17">
        <v>0</v>
      </c>
      <c r="G395" s="54">
        <v>0</v>
      </c>
      <c r="H395" s="10" t="s">
        <v>881</v>
      </c>
      <c r="I395" s="54">
        <v>0</v>
      </c>
      <c r="J395" s="54">
        <v>0</v>
      </c>
      <c r="K395" s="54">
        <v>0</v>
      </c>
    </row>
    <row r="396" spans="2:11" x14ac:dyDescent="0.25">
      <c r="B396" s="114"/>
      <c r="C396" s="59" t="s">
        <v>882</v>
      </c>
      <c r="D396" s="35" t="s">
        <v>601</v>
      </c>
      <c r="E396" s="17">
        <v>0</v>
      </c>
      <c r="F396" s="17">
        <v>0</v>
      </c>
      <c r="G396" s="54">
        <v>0</v>
      </c>
      <c r="H396" s="10" t="s">
        <v>881</v>
      </c>
      <c r="I396" s="54">
        <v>0</v>
      </c>
      <c r="J396" s="54">
        <v>0</v>
      </c>
      <c r="K396" s="54">
        <v>0</v>
      </c>
    </row>
    <row r="397" spans="2:11" x14ac:dyDescent="0.25">
      <c r="B397" s="114"/>
      <c r="C397" s="59" t="s">
        <v>883</v>
      </c>
      <c r="D397" s="35" t="s">
        <v>601</v>
      </c>
      <c r="E397" s="17">
        <v>0</v>
      </c>
      <c r="F397" s="17">
        <v>0</v>
      </c>
      <c r="G397" s="54">
        <v>0</v>
      </c>
      <c r="H397" s="10" t="s">
        <v>881</v>
      </c>
      <c r="I397" s="54">
        <v>0</v>
      </c>
      <c r="J397" s="54">
        <v>0</v>
      </c>
      <c r="K397" s="54">
        <v>0</v>
      </c>
    </row>
    <row r="398" spans="2:11" x14ac:dyDescent="0.25">
      <c r="B398" s="114"/>
      <c r="C398" s="59" t="s">
        <v>884</v>
      </c>
      <c r="D398" s="35" t="s">
        <v>601</v>
      </c>
      <c r="E398" s="17">
        <v>0</v>
      </c>
      <c r="F398" s="17">
        <v>0</v>
      </c>
      <c r="G398" s="54">
        <v>0</v>
      </c>
      <c r="H398" s="10" t="s">
        <v>881</v>
      </c>
      <c r="I398" s="54">
        <v>0</v>
      </c>
      <c r="J398" s="54">
        <v>0</v>
      </c>
      <c r="K398" s="54">
        <v>0</v>
      </c>
    </row>
    <row r="399" spans="2:11" x14ac:dyDescent="0.25">
      <c r="B399" s="17">
        <v>2</v>
      </c>
      <c r="C399" s="34" t="s">
        <v>566</v>
      </c>
      <c r="D399" s="35"/>
      <c r="E399" s="17"/>
      <c r="F399" s="17"/>
      <c r="G399" s="54"/>
      <c r="H399" s="10"/>
      <c r="I399" s="54"/>
      <c r="J399" s="54"/>
      <c r="K399" s="54"/>
    </row>
    <row r="400" spans="2:11" x14ac:dyDescent="0.25">
      <c r="B400" s="114"/>
      <c r="C400" s="59" t="s">
        <v>885</v>
      </c>
      <c r="D400" s="35" t="s">
        <v>608</v>
      </c>
      <c r="E400" s="17">
        <v>0</v>
      </c>
      <c r="F400" s="17">
        <v>0</v>
      </c>
      <c r="G400" s="54">
        <v>0</v>
      </c>
      <c r="H400" s="10" t="s">
        <v>881</v>
      </c>
      <c r="I400" s="54">
        <v>0</v>
      </c>
      <c r="J400" s="54">
        <v>0</v>
      </c>
      <c r="K400" s="54">
        <v>0</v>
      </c>
    </row>
    <row r="401" spans="2:11" x14ac:dyDescent="0.25">
      <c r="B401" s="114"/>
      <c r="C401" s="59" t="s">
        <v>886</v>
      </c>
      <c r="D401" s="35" t="s">
        <v>608</v>
      </c>
      <c r="E401" s="17">
        <v>0</v>
      </c>
      <c r="F401" s="17">
        <v>0</v>
      </c>
      <c r="G401" s="54">
        <v>0</v>
      </c>
      <c r="H401" s="10" t="s">
        <v>881</v>
      </c>
      <c r="I401" s="54">
        <v>0</v>
      </c>
      <c r="J401" s="54">
        <v>0</v>
      </c>
      <c r="K401" s="54">
        <v>0</v>
      </c>
    </row>
    <row r="402" spans="2:11" x14ac:dyDescent="0.25">
      <c r="B402" s="114"/>
      <c r="C402" s="59" t="s">
        <v>887</v>
      </c>
      <c r="D402" s="35" t="s">
        <v>593</v>
      </c>
      <c r="E402" s="17">
        <v>0</v>
      </c>
      <c r="F402" s="17">
        <v>0</v>
      </c>
      <c r="G402" s="54">
        <v>0</v>
      </c>
      <c r="H402" s="10" t="s">
        <v>881</v>
      </c>
      <c r="I402" s="54">
        <v>0</v>
      </c>
      <c r="J402" s="54">
        <v>0</v>
      </c>
      <c r="K402" s="54">
        <v>0</v>
      </c>
    </row>
    <row r="403" spans="2:11" x14ac:dyDescent="0.25">
      <c r="B403" s="17">
        <v>3</v>
      </c>
      <c r="C403" s="34" t="s">
        <v>888</v>
      </c>
      <c r="D403" s="35"/>
      <c r="E403" s="17"/>
      <c r="F403" s="17"/>
      <c r="G403" s="54"/>
      <c r="H403" s="10"/>
      <c r="I403" s="54"/>
      <c r="J403" s="54"/>
      <c r="K403" s="54"/>
    </row>
    <row r="404" spans="2:11" x14ac:dyDescent="0.25">
      <c r="B404" s="114"/>
      <c r="C404" s="59" t="s">
        <v>889</v>
      </c>
      <c r="D404" s="35" t="s">
        <v>890</v>
      </c>
      <c r="E404" s="17">
        <v>0</v>
      </c>
      <c r="F404" s="17">
        <v>0</v>
      </c>
      <c r="G404" s="54">
        <v>0</v>
      </c>
      <c r="H404" s="10" t="s">
        <v>881</v>
      </c>
      <c r="I404" s="54">
        <v>0</v>
      </c>
      <c r="J404" s="54">
        <v>0</v>
      </c>
      <c r="K404" s="54">
        <v>0</v>
      </c>
    </row>
    <row r="405" spans="2:11" x14ac:dyDescent="0.25">
      <c r="B405" s="114"/>
      <c r="C405" s="59" t="s">
        <v>891</v>
      </c>
      <c r="D405" s="35" t="s">
        <v>892</v>
      </c>
      <c r="E405" s="17">
        <v>0</v>
      </c>
      <c r="F405" s="17">
        <v>0</v>
      </c>
      <c r="G405" s="54">
        <v>0</v>
      </c>
      <c r="H405" s="10" t="s">
        <v>881</v>
      </c>
      <c r="I405" s="54">
        <v>0</v>
      </c>
      <c r="J405" s="54">
        <v>0</v>
      </c>
      <c r="K405" s="54">
        <v>0</v>
      </c>
    </row>
    <row r="406" spans="2:11" x14ac:dyDescent="0.25">
      <c r="B406" s="114"/>
      <c r="C406" s="59" t="s">
        <v>893</v>
      </c>
      <c r="D406" s="35" t="s">
        <v>892</v>
      </c>
      <c r="E406" s="17">
        <v>0</v>
      </c>
      <c r="F406" s="17">
        <v>0</v>
      </c>
      <c r="G406" s="54">
        <v>0</v>
      </c>
      <c r="H406" s="10" t="s">
        <v>881</v>
      </c>
      <c r="I406" s="54">
        <v>0</v>
      </c>
      <c r="J406" s="54">
        <v>0</v>
      </c>
      <c r="K406" s="54">
        <v>0</v>
      </c>
    </row>
    <row r="407" spans="2:11" x14ac:dyDescent="0.25">
      <c r="B407" s="114"/>
      <c r="C407" s="59" t="s">
        <v>894</v>
      </c>
      <c r="D407" s="35" t="s">
        <v>892</v>
      </c>
      <c r="E407" s="17">
        <v>0</v>
      </c>
      <c r="F407" s="17">
        <v>0</v>
      </c>
      <c r="G407" s="54">
        <v>0</v>
      </c>
      <c r="H407" s="10" t="s">
        <v>881</v>
      </c>
      <c r="I407" s="54">
        <v>0</v>
      </c>
      <c r="J407" s="54">
        <v>0</v>
      </c>
      <c r="K407" s="54">
        <v>0</v>
      </c>
    </row>
    <row r="408" spans="2:11" x14ac:dyDescent="0.25">
      <c r="B408" s="17">
        <v>4</v>
      </c>
      <c r="C408" s="34" t="s">
        <v>895</v>
      </c>
      <c r="D408" s="35"/>
      <c r="E408" s="17"/>
      <c r="F408" s="17"/>
      <c r="G408" s="54"/>
      <c r="H408" s="10"/>
      <c r="I408" s="54"/>
      <c r="J408" s="54"/>
      <c r="K408" s="54"/>
    </row>
    <row r="409" spans="2:11" x14ac:dyDescent="0.25">
      <c r="B409" s="114"/>
      <c r="C409" s="59" t="s">
        <v>896</v>
      </c>
      <c r="D409" s="35" t="s">
        <v>601</v>
      </c>
      <c r="E409" s="17">
        <v>0</v>
      </c>
      <c r="F409" s="17">
        <v>0</v>
      </c>
      <c r="G409" s="54">
        <v>0</v>
      </c>
      <c r="H409" s="10" t="s">
        <v>881</v>
      </c>
      <c r="I409" s="54">
        <v>0</v>
      </c>
      <c r="J409" s="54">
        <v>0</v>
      </c>
      <c r="K409" s="54">
        <v>0</v>
      </c>
    </row>
    <row r="410" spans="2:11" x14ac:dyDescent="0.25">
      <c r="B410" s="114"/>
      <c r="C410" s="59" t="s">
        <v>897</v>
      </c>
      <c r="D410" s="35" t="s">
        <v>601</v>
      </c>
      <c r="E410" s="17">
        <v>0</v>
      </c>
      <c r="F410" s="17">
        <v>0</v>
      </c>
      <c r="G410" s="54">
        <v>0</v>
      </c>
      <c r="H410" s="10" t="s">
        <v>881</v>
      </c>
      <c r="I410" s="54">
        <v>0</v>
      </c>
      <c r="J410" s="54">
        <v>0</v>
      </c>
      <c r="K410" s="54">
        <v>0</v>
      </c>
    </row>
    <row r="411" spans="2:11" x14ac:dyDescent="0.25">
      <c r="B411" s="114"/>
      <c r="C411" s="59" t="s">
        <v>898</v>
      </c>
      <c r="D411" s="35" t="s">
        <v>593</v>
      </c>
      <c r="E411" s="17">
        <v>0</v>
      </c>
      <c r="F411" s="17">
        <v>0</v>
      </c>
      <c r="G411" s="54">
        <v>0</v>
      </c>
      <c r="H411" s="10" t="s">
        <v>881</v>
      </c>
      <c r="I411" s="54">
        <v>0</v>
      </c>
      <c r="J411" s="54">
        <v>0</v>
      </c>
      <c r="K411" s="54">
        <v>0</v>
      </c>
    </row>
    <row r="412" spans="2:11" x14ac:dyDescent="0.25">
      <c r="B412" s="17">
        <v>5</v>
      </c>
      <c r="C412" s="34" t="s">
        <v>899</v>
      </c>
      <c r="D412" s="35"/>
      <c r="E412" s="17"/>
      <c r="F412" s="17"/>
      <c r="G412" s="54"/>
      <c r="H412" s="10"/>
      <c r="I412" s="54"/>
      <c r="J412" s="54"/>
      <c r="K412" s="54"/>
    </row>
    <row r="413" spans="2:11" x14ac:dyDescent="0.25">
      <c r="B413" s="114"/>
      <c r="C413" s="59" t="s">
        <v>899</v>
      </c>
      <c r="D413" s="35" t="s">
        <v>601</v>
      </c>
      <c r="E413" s="17">
        <v>0</v>
      </c>
      <c r="F413" s="17">
        <v>0</v>
      </c>
      <c r="G413" s="54">
        <v>0</v>
      </c>
      <c r="H413" s="10" t="s">
        <v>881</v>
      </c>
      <c r="I413" s="54">
        <v>0</v>
      </c>
      <c r="J413" s="54">
        <v>0</v>
      </c>
      <c r="K413" s="54">
        <v>0</v>
      </c>
    </row>
    <row r="414" spans="2:11" x14ac:dyDescent="0.25">
      <c r="B414" s="17">
        <v>6</v>
      </c>
      <c r="C414" s="34" t="s">
        <v>571</v>
      </c>
      <c r="D414" s="35"/>
      <c r="E414" s="17"/>
      <c r="F414" s="17"/>
      <c r="G414" s="54"/>
      <c r="H414" s="10"/>
      <c r="I414" s="54"/>
      <c r="J414" s="54"/>
      <c r="K414" s="54"/>
    </row>
    <row r="415" spans="2:11" x14ac:dyDescent="0.25">
      <c r="B415" s="114"/>
      <c r="C415" s="59" t="s">
        <v>900</v>
      </c>
      <c r="D415" s="35" t="s">
        <v>901</v>
      </c>
      <c r="E415" s="17">
        <v>0</v>
      </c>
      <c r="F415" s="17">
        <v>0</v>
      </c>
      <c r="G415" s="54">
        <v>0</v>
      </c>
      <c r="H415" s="10" t="s">
        <v>881</v>
      </c>
      <c r="I415" s="54">
        <v>0</v>
      </c>
      <c r="J415" s="54">
        <v>0</v>
      </c>
      <c r="K415" s="54">
        <v>0</v>
      </c>
    </row>
    <row r="416" spans="2:11" x14ac:dyDescent="0.25">
      <c r="B416" s="114"/>
      <c r="C416" s="59" t="s">
        <v>902</v>
      </c>
      <c r="D416" s="35" t="s">
        <v>901</v>
      </c>
      <c r="E416" s="17">
        <v>0</v>
      </c>
      <c r="F416" s="17">
        <v>0</v>
      </c>
      <c r="G416" s="54">
        <v>0</v>
      </c>
      <c r="H416" s="10" t="s">
        <v>881</v>
      </c>
      <c r="I416" s="54">
        <v>0</v>
      </c>
      <c r="J416" s="54">
        <v>0</v>
      </c>
      <c r="K416" s="54">
        <v>0</v>
      </c>
    </row>
    <row r="417" spans="2:11" ht="31.5" x14ac:dyDescent="0.25">
      <c r="B417" s="114"/>
      <c r="C417" s="59" t="s">
        <v>903</v>
      </c>
      <c r="D417" s="35" t="s">
        <v>904</v>
      </c>
      <c r="E417" s="17">
        <v>0</v>
      </c>
      <c r="F417" s="17">
        <v>0</v>
      </c>
      <c r="G417" s="54">
        <v>0</v>
      </c>
      <c r="H417" s="10" t="s">
        <v>881</v>
      </c>
      <c r="I417" s="54">
        <v>0</v>
      </c>
      <c r="J417" s="54">
        <v>0</v>
      </c>
      <c r="K417" s="54">
        <v>0</v>
      </c>
    </row>
    <row r="418" spans="2:11" x14ac:dyDescent="0.25">
      <c r="B418" s="17">
        <v>7</v>
      </c>
      <c r="C418" s="34" t="s">
        <v>905</v>
      </c>
      <c r="D418" s="35"/>
      <c r="E418" s="17"/>
      <c r="F418" s="17"/>
      <c r="G418" s="54"/>
      <c r="H418" s="10"/>
      <c r="I418" s="54"/>
      <c r="J418" s="54"/>
      <c r="K418" s="54"/>
    </row>
    <row r="419" spans="2:11" x14ac:dyDescent="0.25">
      <c r="B419" s="114"/>
      <c r="C419" s="59" t="s">
        <v>906</v>
      </c>
      <c r="D419" s="35" t="s">
        <v>890</v>
      </c>
      <c r="E419" s="17">
        <v>0</v>
      </c>
      <c r="F419" s="17">
        <v>0</v>
      </c>
      <c r="G419" s="54">
        <v>0</v>
      </c>
      <c r="H419" s="10" t="s">
        <v>881</v>
      </c>
      <c r="I419" s="54">
        <v>0</v>
      </c>
      <c r="J419" s="54">
        <v>0</v>
      </c>
      <c r="K419" s="54">
        <v>0</v>
      </c>
    </row>
    <row r="420" spans="2:11" x14ac:dyDescent="0.25">
      <c r="B420" s="114"/>
      <c r="C420" s="59" t="s">
        <v>907</v>
      </c>
      <c r="D420" s="35" t="s">
        <v>606</v>
      </c>
      <c r="E420" s="17">
        <v>0</v>
      </c>
      <c r="F420" s="17">
        <v>0</v>
      </c>
      <c r="G420" s="54">
        <v>0</v>
      </c>
      <c r="H420" s="10" t="s">
        <v>881</v>
      </c>
      <c r="I420" s="54">
        <v>0</v>
      </c>
      <c r="J420" s="54">
        <v>0</v>
      </c>
      <c r="K420" s="54">
        <v>0</v>
      </c>
    </row>
    <row r="421" spans="2:11" x14ac:dyDescent="0.25">
      <c r="B421" s="17">
        <v>8</v>
      </c>
      <c r="C421" s="34" t="s">
        <v>908</v>
      </c>
      <c r="D421" s="35"/>
      <c r="E421" s="17"/>
      <c r="F421" s="17"/>
      <c r="G421" s="54"/>
      <c r="H421" s="10"/>
      <c r="I421" s="54"/>
      <c r="J421" s="54"/>
      <c r="K421" s="54"/>
    </row>
    <row r="422" spans="2:11" x14ac:dyDescent="0.25">
      <c r="B422" s="114"/>
      <c r="C422" s="59" t="s">
        <v>908</v>
      </c>
      <c r="D422" s="35" t="s">
        <v>890</v>
      </c>
      <c r="E422" s="17">
        <v>0</v>
      </c>
      <c r="F422" s="17">
        <v>0</v>
      </c>
      <c r="G422" s="54">
        <v>0</v>
      </c>
      <c r="H422" s="10" t="s">
        <v>881</v>
      </c>
      <c r="I422" s="54">
        <v>0</v>
      </c>
      <c r="J422" s="54">
        <v>0</v>
      </c>
      <c r="K422" s="54">
        <v>0</v>
      </c>
    </row>
    <row r="423" spans="2:11" x14ac:dyDescent="0.25">
      <c r="B423" s="22">
        <v>14</v>
      </c>
      <c r="C423" s="34" t="s">
        <v>488</v>
      </c>
      <c r="D423" s="9"/>
      <c r="E423" s="55"/>
      <c r="F423" s="55"/>
      <c r="G423" s="55"/>
      <c r="H423" s="22"/>
      <c r="I423" s="55"/>
      <c r="J423" s="55"/>
      <c r="K423" s="55"/>
    </row>
    <row r="424" spans="2:11" x14ac:dyDescent="0.25">
      <c r="B424" s="17">
        <v>1</v>
      </c>
      <c r="C424" s="34" t="s">
        <v>565</v>
      </c>
      <c r="D424" s="35"/>
      <c r="E424" s="17"/>
      <c r="F424" s="17"/>
      <c r="G424" s="54"/>
      <c r="H424" s="10"/>
      <c r="I424" s="54"/>
      <c r="J424" s="54"/>
      <c r="K424" s="54"/>
    </row>
    <row r="425" spans="2:11" x14ac:dyDescent="0.25">
      <c r="B425" s="114"/>
      <c r="C425" s="59" t="s">
        <v>877</v>
      </c>
      <c r="D425" s="35" t="s">
        <v>601</v>
      </c>
      <c r="E425" s="17">
        <v>13.2</v>
      </c>
      <c r="F425" s="17">
        <v>0</v>
      </c>
      <c r="G425" s="54">
        <v>0</v>
      </c>
      <c r="H425" s="10" t="s">
        <v>881</v>
      </c>
      <c r="I425" s="54">
        <v>0</v>
      </c>
      <c r="J425" s="54">
        <v>0</v>
      </c>
      <c r="K425" s="54">
        <v>0</v>
      </c>
    </row>
    <row r="426" spans="2:11" x14ac:dyDescent="0.25">
      <c r="B426" s="114"/>
      <c r="C426" s="59" t="s">
        <v>879</v>
      </c>
      <c r="D426" s="35" t="s">
        <v>601</v>
      </c>
      <c r="E426" s="17">
        <v>0</v>
      </c>
      <c r="F426" s="17">
        <v>0</v>
      </c>
      <c r="G426" s="54">
        <v>0</v>
      </c>
      <c r="H426" s="10" t="s">
        <v>881</v>
      </c>
      <c r="I426" s="54">
        <v>0</v>
      </c>
      <c r="J426" s="54">
        <v>0</v>
      </c>
      <c r="K426" s="54">
        <v>0</v>
      </c>
    </row>
    <row r="427" spans="2:11" x14ac:dyDescent="0.25">
      <c r="B427" s="114"/>
      <c r="C427" s="59" t="s">
        <v>880</v>
      </c>
      <c r="D427" s="35" t="s">
        <v>601</v>
      </c>
      <c r="E427" s="17">
        <v>0</v>
      </c>
      <c r="F427" s="17">
        <v>0</v>
      </c>
      <c r="G427" s="54">
        <v>0</v>
      </c>
      <c r="H427" s="10" t="s">
        <v>881</v>
      </c>
      <c r="I427" s="54">
        <v>0</v>
      </c>
      <c r="J427" s="54">
        <v>0</v>
      </c>
      <c r="K427" s="54">
        <v>0</v>
      </c>
    </row>
    <row r="428" spans="2:11" x14ac:dyDescent="0.25">
      <c r="B428" s="114"/>
      <c r="C428" s="59" t="s">
        <v>882</v>
      </c>
      <c r="D428" s="35" t="s">
        <v>601</v>
      </c>
      <c r="E428" s="17">
        <v>0</v>
      </c>
      <c r="F428" s="17">
        <v>0</v>
      </c>
      <c r="G428" s="54">
        <v>0</v>
      </c>
      <c r="H428" s="10" t="s">
        <v>881</v>
      </c>
      <c r="I428" s="54">
        <v>0</v>
      </c>
      <c r="J428" s="54">
        <v>0</v>
      </c>
      <c r="K428" s="54">
        <v>0</v>
      </c>
    </row>
    <row r="429" spans="2:11" x14ac:dyDescent="0.25">
      <c r="B429" s="114"/>
      <c r="C429" s="59" t="s">
        <v>883</v>
      </c>
      <c r="D429" s="35" t="s">
        <v>601</v>
      </c>
      <c r="E429" s="17">
        <v>0</v>
      </c>
      <c r="F429" s="17">
        <v>0</v>
      </c>
      <c r="G429" s="54">
        <v>0</v>
      </c>
      <c r="H429" s="10" t="s">
        <v>881</v>
      </c>
      <c r="I429" s="54">
        <v>0</v>
      </c>
      <c r="J429" s="54">
        <v>0</v>
      </c>
      <c r="K429" s="54">
        <v>0</v>
      </c>
    </row>
    <row r="430" spans="2:11" x14ac:dyDescent="0.25">
      <c r="B430" s="114"/>
      <c r="C430" s="59" t="s">
        <v>884</v>
      </c>
      <c r="D430" s="35" t="s">
        <v>601</v>
      </c>
      <c r="E430" s="17">
        <v>0</v>
      </c>
      <c r="F430" s="17">
        <v>0</v>
      </c>
      <c r="G430" s="54">
        <v>0</v>
      </c>
      <c r="H430" s="10" t="s">
        <v>881</v>
      </c>
      <c r="I430" s="54">
        <v>0</v>
      </c>
      <c r="J430" s="54">
        <v>0</v>
      </c>
      <c r="K430" s="54">
        <v>0</v>
      </c>
    </row>
    <row r="431" spans="2:11" x14ac:dyDescent="0.25">
      <c r="B431" s="17">
        <v>2</v>
      </c>
      <c r="C431" s="34" t="s">
        <v>566</v>
      </c>
      <c r="D431" s="35"/>
      <c r="E431" s="17"/>
      <c r="F431" s="17"/>
      <c r="G431" s="54"/>
      <c r="H431" s="10"/>
      <c r="I431" s="54"/>
      <c r="J431" s="54"/>
      <c r="K431" s="54"/>
    </row>
    <row r="432" spans="2:11" x14ac:dyDescent="0.25">
      <c r="B432" s="114"/>
      <c r="C432" s="59" t="s">
        <v>885</v>
      </c>
      <c r="D432" s="35" t="s">
        <v>608</v>
      </c>
      <c r="E432" s="17">
        <v>0</v>
      </c>
      <c r="F432" s="17">
        <v>0</v>
      </c>
      <c r="G432" s="54">
        <v>0</v>
      </c>
      <c r="H432" s="10" t="s">
        <v>881</v>
      </c>
      <c r="I432" s="54">
        <v>0</v>
      </c>
      <c r="J432" s="54">
        <v>0</v>
      </c>
      <c r="K432" s="54">
        <v>0</v>
      </c>
    </row>
    <row r="433" spans="2:11" x14ac:dyDescent="0.25">
      <c r="B433" s="114"/>
      <c r="C433" s="59" t="s">
        <v>886</v>
      </c>
      <c r="D433" s="35" t="s">
        <v>608</v>
      </c>
      <c r="E433" s="17">
        <v>0</v>
      </c>
      <c r="F433" s="17">
        <v>0</v>
      </c>
      <c r="G433" s="54">
        <v>0</v>
      </c>
      <c r="H433" s="10" t="s">
        <v>881</v>
      </c>
      <c r="I433" s="54">
        <v>0</v>
      </c>
      <c r="J433" s="54">
        <v>0</v>
      </c>
      <c r="K433" s="54">
        <v>0</v>
      </c>
    </row>
    <row r="434" spans="2:11" x14ac:dyDescent="0.25">
      <c r="B434" s="114"/>
      <c r="C434" s="59" t="s">
        <v>887</v>
      </c>
      <c r="D434" s="35" t="s">
        <v>593</v>
      </c>
      <c r="E434" s="17">
        <v>0</v>
      </c>
      <c r="F434" s="17">
        <v>0</v>
      </c>
      <c r="G434" s="54">
        <v>0</v>
      </c>
      <c r="H434" s="10" t="s">
        <v>881</v>
      </c>
      <c r="I434" s="54">
        <v>0</v>
      </c>
      <c r="J434" s="54">
        <v>0</v>
      </c>
      <c r="K434" s="54">
        <v>0</v>
      </c>
    </row>
    <row r="435" spans="2:11" x14ac:dyDescent="0.25">
      <c r="B435" s="17">
        <v>3</v>
      </c>
      <c r="C435" s="34" t="s">
        <v>888</v>
      </c>
      <c r="D435" s="35"/>
      <c r="E435" s="17"/>
      <c r="F435" s="17"/>
      <c r="G435" s="54"/>
      <c r="H435" s="10"/>
      <c r="I435" s="54"/>
      <c r="J435" s="54"/>
      <c r="K435" s="54"/>
    </row>
    <row r="436" spans="2:11" x14ac:dyDescent="0.25">
      <c r="B436" s="114"/>
      <c r="C436" s="59" t="s">
        <v>889</v>
      </c>
      <c r="D436" s="35" t="s">
        <v>890</v>
      </c>
      <c r="E436" s="17">
        <v>0</v>
      </c>
      <c r="F436" s="17">
        <v>0</v>
      </c>
      <c r="G436" s="54">
        <v>0</v>
      </c>
      <c r="H436" s="10" t="s">
        <v>881</v>
      </c>
      <c r="I436" s="54">
        <v>0</v>
      </c>
      <c r="J436" s="54">
        <v>0</v>
      </c>
      <c r="K436" s="54">
        <v>0</v>
      </c>
    </row>
    <row r="437" spans="2:11" x14ac:dyDescent="0.25">
      <c r="B437" s="114"/>
      <c r="C437" s="59" t="s">
        <v>891</v>
      </c>
      <c r="D437" s="35" t="s">
        <v>892</v>
      </c>
      <c r="E437" s="17">
        <v>0</v>
      </c>
      <c r="F437" s="17">
        <v>0</v>
      </c>
      <c r="G437" s="54">
        <v>0</v>
      </c>
      <c r="H437" s="10" t="s">
        <v>881</v>
      </c>
      <c r="I437" s="54">
        <v>0</v>
      </c>
      <c r="J437" s="54">
        <v>0</v>
      </c>
      <c r="K437" s="54">
        <v>0</v>
      </c>
    </row>
    <row r="438" spans="2:11" x14ac:dyDescent="0.25">
      <c r="B438" s="114"/>
      <c r="C438" s="59" t="s">
        <v>893</v>
      </c>
      <c r="D438" s="35" t="s">
        <v>892</v>
      </c>
      <c r="E438" s="17">
        <v>0</v>
      </c>
      <c r="F438" s="17">
        <v>0</v>
      </c>
      <c r="G438" s="54">
        <v>0</v>
      </c>
      <c r="H438" s="10" t="s">
        <v>881</v>
      </c>
      <c r="I438" s="54">
        <v>0</v>
      </c>
      <c r="J438" s="54">
        <v>0</v>
      </c>
      <c r="K438" s="54">
        <v>0</v>
      </c>
    </row>
    <row r="439" spans="2:11" x14ac:dyDescent="0.25">
      <c r="B439" s="114"/>
      <c r="C439" s="59" t="s">
        <v>894</v>
      </c>
      <c r="D439" s="35" t="s">
        <v>892</v>
      </c>
      <c r="E439" s="17">
        <v>0</v>
      </c>
      <c r="F439" s="17">
        <v>0</v>
      </c>
      <c r="G439" s="54">
        <v>0</v>
      </c>
      <c r="H439" s="10" t="s">
        <v>881</v>
      </c>
      <c r="I439" s="54">
        <v>0</v>
      </c>
      <c r="J439" s="54">
        <v>0</v>
      </c>
      <c r="K439" s="54">
        <v>0</v>
      </c>
    </row>
    <row r="440" spans="2:11" x14ac:dyDescent="0.25">
      <c r="B440" s="17">
        <v>4</v>
      </c>
      <c r="C440" s="34" t="s">
        <v>895</v>
      </c>
      <c r="D440" s="35"/>
      <c r="E440" s="17"/>
      <c r="F440" s="17"/>
      <c r="G440" s="54"/>
      <c r="H440" s="10"/>
      <c r="I440" s="54"/>
      <c r="J440" s="54"/>
      <c r="K440" s="54"/>
    </row>
    <row r="441" spans="2:11" x14ac:dyDescent="0.25">
      <c r="B441" s="114"/>
      <c r="C441" s="59" t="s">
        <v>896</v>
      </c>
      <c r="D441" s="35" t="s">
        <v>601</v>
      </c>
      <c r="E441" s="17">
        <v>0</v>
      </c>
      <c r="F441" s="17">
        <v>0</v>
      </c>
      <c r="G441" s="54">
        <v>0</v>
      </c>
      <c r="H441" s="10" t="s">
        <v>881</v>
      </c>
      <c r="I441" s="54">
        <v>0</v>
      </c>
      <c r="J441" s="54">
        <v>0</v>
      </c>
      <c r="K441" s="54">
        <v>0</v>
      </c>
    </row>
    <row r="442" spans="2:11" x14ac:dyDescent="0.25">
      <c r="B442" s="114"/>
      <c r="C442" s="59" t="s">
        <v>897</v>
      </c>
      <c r="D442" s="35" t="s">
        <v>601</v>
      </c>
      <c r="E442" s="17">
        <v>0</v>
      </c>
      <c r="F442" s="17">
        <v>0</v>
      </c>
      <c r="G442" s="54">
        <v>0</v>
      </c>
      <c r="H442" s="10" t="s">
        <v>881</v>
      </c>
      <c r="I442" s="54">
        <v>0</v>
      </c>
      <c r="J442" s="54">
        <v>0</v>
      </c>
      <c r="K442" s="54">
        <v>0</v>
      </c>
    </row>
    <row r="443" spans="2:11" x14ac:dyDescent="0.25">
      <c r="B443" s="114"/>
      <c r="C443" s="59" t="s">
        <v>898</v>
      </c>
      <c r="D443" s="35" t="s">
        <v>593</v>
      </c>
      <c r="E443" s="17">
        <v>0</v>
      </c>
      <c r="F443" s="17">
        <v>0</v>
      </c>
      <c r="G443" s="54">
        <v>0</v>
      </c>
      <c r="H443" s="10" t="s">
        <v>881</v>
      </c>
      <c r="I443" s="54">
        <v>0</v>
      </c>
      <c r="J443" s="54">
        <v>0</v>
      </c>
      <c r="K443" s="54">
        <v>0</v>
      </c>
    </row>
    <row r="444" spans="2:11" x14ac:dyDescent="0.25">
      <c r="B444" s="17">
        <v>5</v>
      </c>
      <c r="C444" s="34" t="s">
        <v>899</v>
      </c>
      <c r="D444" s="35"/>
      <c r="E444" s="17"/>
      <c r="F444" s="17"/>
      <c r="G444" s="54"/>
      <c r="H444" s="10"/>
      <c r="I444" s="54"/>
      <c r="J444" s="54"/>
      <c r="K444" s="54"/>
    </row>
    <row r="445" spans="2:11" x14ac:dyDescent="0.25">
      <c r="B445" s="114"/>
      <c r="C445" s="59" t="s">
        <v>899</v>
      </c>
      <c r="D445" s="35" t="s">
        <v>601</v>
      </c>
      <c r="E445" s="17">
        <v>0</v>
      </c>
      <c r="F445" s="17">
        <v>0</v>
      </c>
      <c r="G445" s="54">
        <v>0</v>
      </c>
      <c r="H445" s="10" t="s">
        <v>881</v>
      </c>
      <c r="I445" s="54">
        <v>0</v>
      </c>
      <c r="J445" s="54">
        <v>0</v>
      </c>
      <c r="K445" s="54">
        <v>0</v>
      </c>
    </row>
    <row r="446" spans="2:11" x14ac:dyDescent="0.25">
      <c r="B446" s="17">
        <v>6</v>
      </c>
      <c r="C446" s="34" t="s">
        <v>571</v>
      </c>
      <c r="D446" s="35"/>
      <c r="E446" s="17"/>
      <c r="F446" s="17"/>
      <c r="G446" s="54"/>
      <c r="H446" s="10"/>
      <c r="I446" s="54"/>
      <c r="J446" s="54"/>
      <c r="K446" s="54"/>
    </row>
    <row r="447" spans="2:11" x14ac:dyDescent="0.25">
      <c r="B447" s="114"/>
      <c r="C447" s="59" t="s">
        <v>900</v>
      </c>
      <c r="D447" s="35" t="s">
        <v>901</v>
      </c>
      <c r="E447" s="17">
        <v>0</v>
      </c>
      <c r="F447" s="17">
        <v>0</v>
      </c>
      <c r="G447" s="54">
        <v>0</v>
      </c>
      <c r="H447" s="10" t="s">
        <v>881</v>
      </c>
      <c r="I447" s="54">
        <v>0</v>
      </c>
      <c r="J447" s="54">
        <v>0</v>
      </c>
      <c r="K447" s="54">
        <v>0</v>
      </c>
    </row>
    <row r="448" spans="2:11" x14ac:dyDescent="0.25">
      <c r="B448" s="114"/>
      <c r="C448" s="59" t="s">
        <v>902</v>
      </c>
      <c r="D448" s="35" t="s">
        <v>901</v>
      </c>
      <c r="E448" s="17">
        <v>0</v>
      </c>
      <c r="F448" s="17">
        <v>0</v>
      </c>
      <c r="G448" s="54">
        <v>0</v>
      </c>
      <c r="H448" s="10" t="s">
        <v>881</v>
      </c>
      <c r="I448" s="54">
        <v>0</v>
      </c>
      <c r="J448" s="54">
        <v>0</v>
      </c>
      <c r="K448" s="54">
        <v>0</v>
      </c>
    </row>
    <row r="449" spans="2:11" ht="31.5" x14ac:dyDescent="0.25">
      <c r="B449" s="114"/>
      <c r="C449" s="59" t="s">
        <v>903</v>
      </c>
      <c r="D449" s="35" t="s">
        <v>904</v>
      </c>
      <c r="E449" s="17">
        <v>0</v>
      </c>
      <c r="F449" s="17">
        <v>0</v>
      </c>
      <c r="G449" s="54">
        <v>0</v>
      </c>
      <c r="H449" s="10" t="s">
        <v>881</v>
      </c>
      <c r="I449" s="54">
        <v>0</v>
      </c>
      <c r="J449" s="54">
        <v>0</v>
      </c>
      <c r="K449" s="54">
        <v>0</v>
      </c>
    </row>
    <row r="450" spans="2:11" x14ac:dyDescent="0.25">
      <c r="B450" s="17">
        <v>7</v>
      </c>
      <c r="C450" s="34" t="s">
        <v>905</v>
      </c>
      <c r="D450" s="35"/>
      <c r="E450" s="17"/>
      <c r="F450" s="17"/>
      <c r="G450" s="54"/>
      <c r="H450" s="10"/>
      <c r="I450" s="54"/>
      <c r="J450" s="54"/>
      <c r="K450" s="54"/>
    </row>
    <row r="451" spans="2:11" x14ac:dyDescent="0.25">
      <c r="B451" s="114"/>
      <c r="C451" s="59" t="s">
        <v>906</v>
      </c>
      <c r="D451" s="35" t="s">
        <v>890</v>
      </c>
      <c r="E451" s="17">
        <v>0</v>
      </c>
      <c r="F451" s="17">
        <v>0</v>
      </c>
      <c r="G451" s="54">
        <v>0</v>
      </c>
      <c r="H451" s="10" t="s">
        <v>881</v>
      </c>
      <c r="I451" s="54">
        <v>0</v>
      </c>
      <c r="J451" s="54">
        <v>0</v>
      </c>
      <c r="K451" s="54">
        <v>0</v>
      </c>
    </row>
    <row r="452" spans="2:11" x14ac:dyDescent="0.25">
      <c r="B452" s="114"/>
      <c r="C452" s="59" t="s">
        <v>907</v>
      </c>
      <c r="D452" s="35" t="s">
        <v>606</v>
      </c>
      <c r="E452" s="17">
        <v>0</v>
      </c>
      <c r="F452" s="17">
        <v>0</v>
      </c>
      <c r="G452" s="54">
        <v>0</v>
      </c>
      <c r="H452" s="10" t="s">
        <v>881</v>
      </c>
      <c r="I452" s="54">
        <v>0</v>
      </c>
      <c r="J452" s="54">
        <v>0</v>
      </c>
      <c r="K452" s="54">
        <v>0</v>
      </c>
    </row>
    <row r="453" spans="2:11" x14ac:dyDescent="0.25">
      <c r="B453" s="17">
        <v>8</v>
      </c>
      <c r="C453" s="34" t="s">
        <v>908</v>
      </c>
      <c r="D453" s="35"/>
      <c r="E453" s="17"/>
      <c r="F453" s="17"/>
      <c r="G453" s="54"/>
      <c r="H453" s="10"/>
      <c r="I453" s="54"/>
      <c r="J453" s="54"/>
      <c r="K453" s="54"/>
    </row>
    <row r="454" spans="2:11" x14ac:dyDescent="0.25">
      <c r="B454" s="114"/>
      <c r="C454" s="59" t="s">
        <v>908</v>
      </c>
      <c r="D454" s="35" t="s">
        <v>890</v>
      </c>
      <c r="E454" s="17">
        <v>0</v>
      </c>
      <c r="F454" s="17">
        <v>0</v>
      </c>
      <c r="G454" s="54">
        <v>0</v>
      </c>
      <c r="H454" s="10" t="s">
        <v>881</v>
      </c>
      <c r="I454" s="54">
        <v>0</v>
      </c>
      <c r="J454" s="54">
        <v>0</v>
      </c>
      <c r="K454" s="54">
        <v>0</v>
      </c>
    </row>
    <row r="455" spans="2:11" x14ac:dyDescent="0.25">
      <c r="B455" s="22">
        <v>15</v>
      </c>
      <c r="C455" s="34" t="s">
        <v>489</v>
      </c>
      <c r="D455" s="9"/>
      <c r="E455" s="55"/>
      <c r="F455" s="55"/>
      <c r="G455" s="55"/>
      <c r="H455" s="22"/>
      <c r="I455" s="55"/>
      <c r="J455" s="55"/>
      <c r="K455" s="55"/>
    </row>
    <row r="456" spans="2:11" x14ac:dyDescent="0.25">
      <c r="B456" s="17">
        <v>1</v>
      </c>
      <c r="C456" s="34" t="s">
        <v>565</v>
      </c>
      <c r="D456" s="35"/>
      <c r="E456" s="17"/>
      <c r="F456" s="17"/>
      <c r="G456" s="54"/>
      <c r="H456" s="10"/>
      <c r="I456" s="54"/>
      <c r="J456" s="54"/>
      <c r="K456" s="54"/>
    </row>
    <row r="457" spans="2:11" x14ac:dyDescent="0.25">
      <c r="B457" s="114"/>
      <c r="C457" s="59" t="s">
        <v>877</v>
      </c>
      <c r="D457" s="35" t="s">
        <v>601</v>
      </c>
      <c r="E457" s="17">
        <v>14.6</v>
      </c>
      <c r="F457" s="17">
        <v>0</v>
      </c>
      <c r="G457" s="54">
        <v>0</v>
      </c>
      <c r="H457" s="10" t="s">
        <v>881</v>
      </c>
      <c r="I457" s="54">
        <v>0</v>
      </c>
      <c r="J457" s="54">
        <v>0</v>
      </c>
      <c r="K457" s="54">
        <v>0</v>
      </c>
    </row>
    <row r="458" spans="2:11" x14ac:dyDescent="0.25">
      <c r="B458" s="114"/>
      <c r="C458" s="59" t="s">
        <v>879</v>
      </c>
      <c r="D458" s="35" t="s">
        <v>601</v>
      </c>
      <c r="E458" s="17">
        <v>0</v>
      </c>
      <c r="F458" s="17">
        <v>0</v>
      </c>
      <c r="G458" s="54">
        <v>0</v>
      </c>
      <c r="H458" s="10" t="s">
        <v>881</v>
      </c>
      <c r="I458" s="54">
        <v>0</v>
      </c>
      <c r="J458" s="54">
        <v>0</v>
      </c>
      <c r="K458" s="54">
        <v>0</v>
      </c>
    </row>
    <row r="459" spans="2:11" x14ac:dyDescent="0.25">
      <c r="B459" s="114"/>
      <c r="C459" s="59" t="s">
        <v>880</v>
      </c>
      <c r="D459" s="35" t="s">
        <v>601</v>
      </c>
      <c r="E459" s="17">
        <v>0</v>
      </c>
      <c r="F459" s="17">
        <v>0</v>
      </c>
      <c r="G459" s="54">
        <v>0</v>
      </c>
      <c r="H459" s="10" t="s">
        <v>881</v>
      </c>
      <c r="I459" s="54">
        <v>0</v>
      </c>
      <c r="J459" s="54">
        <v>0</v>
      </c>
      <c r="K459" s="54">
        <v>0</v>
      </c>
    </row>
    <row r="460" spans="2:11" x14ac:dyDescent="0.25">
      <c r="B460" s="114"/>
      <c r="C460" s="59" t="s">
        <v>882</v>
      </c>
      <c r="D460" s="35" t="s">
        <v>601</v>
      </c>
      <c r="E460" s="17">
        <v>0</v>
      </c>
      <c r="F460" s="17">
        <v>0</v>
      </c>
      <c r="G460" s="54">
        <v>0</v>
      </c>
      <c r="H460" s="10" t="s">
        <v>881</v>
      </c>
      <c r="I460" s="54">
        <v>0</v>
      </c>
      <c r="J460" s="54">
        <v>0</v>
      </c>
      <c r="K460" s="54">
        <v>0</v>
      </c>
    </row>
    <row r="461" spans="2:11" x14ac:dyDescent="0.25">
      <c r="B461" s="114"/>
      <c r="C461" s="59" t="s">
        <v>883</v>
      </c>
      <c r="D461" s="35" t="s">
        <v>601</v>
      </c>
      <c r="E461" s="17">
        <v>0</v>
      </c>
      <c r="F461" s="17">
        <v>0</v>
      </c>
      <c r="G461" s="54">
        <v>0</v>
      </c>
      <c r="H461" s="10" t="s">
        <v>881</v>
      </c>
      <c r="I461" s="54">
        <v>0</v>
      </c>
      <c r="J461" s="54">
        <v>0</v>
      </c>
      <c r="K461" s="54">
        <v>0</v>
      </c>
    </row>
    <row r="462" spans="2:11" x14ac:dyDescent="0.25">
      <c r="B462" s="114"/>
      <c r="C462" s="59" t="s">
        <v>884</v>
      </c>
      <c r="D462" s="35" t="s">
        <v>601</v>
      </c>
      <c r="E462" s="17">
        <v>0</v>
      </c>
      <c r="F462" s="17">
        <v>0</v>
      </c>
      <c r="G462" s="54">
        <v>0</v>
      </c>
      <c r="H462" s="10" t="s">
        <v>881</v>
      </c>
      <c r="I462" s="54">
        <v>0</v>
      </c>
      <c r="J462" s="54">
        <v>0</v>
      </c>
      <c r="K462" s="54">
        <v>0</v>
      </c>
    </row>
    <row r="463" spans="2:11" x14ac:dyDescent="0.25">
      <c r="B463" s="17">
        <v>2</v>
      </c>
      <c r="C463" s="34" t="s">
        <v>566</v>
      </c>
      <c r="D463" s="35"/>
      <c r="E463" s="17"/>
      <c r="F463" s="17"/>
      <c r="G463" s="54"/>
      <c r="H463" s="10"/>
      <c r="I463" s="54"/>
      <c r="J463" s="54"/>
      <c r="K463" s="54"/>
    </row>
    <row r="464" spans="2:11" x14ac:dyDescent="0.25">
      <c r="B464" s="114"/>
      <c r="C464" s="59" t="s">
        <v>885</v>
      </c>
      <c r="D464" s="35" t="s">
        <v>608</v>
      </c>
      <c r="E464" s="17">
        <v>0</v>
      </c>
      <c r="F464" s="17">
        <v>0</v>
      </c>
      <c r="G464" s="54">
        <v>0</v>
      </c>
      <c r="H464" s="10" t="s">
        <v>881</v>
      </c>
      <c r="I464" s="54">
        <v>0</v>
      </c>
      <c r="J464" s="54">
        <v>0</v>
      </c>
      <c r="K464" s="54">
        <v>0</v>
      </c>
    </row>
    <row r="465" spans="2:11" x14ac:dyDescent="0.25">
      <c r="B465" s="114"/>
      <c r="C465" s="59" t="s">
        <v>886</v>
      </c>
      <c r="D465" s="35" t="s">
        <v>608</v>
      </c>
      <c r="E465" s="17">
        <v>0</v>
      </c>
      <c r="F465" s="17">
        <v>0</v>
      </c>
      <c r="G465" s="54">
        <v>0</v>
      </c>
      <c r="H465" s="10" t="s">
        <v>881</v>
      </c>
      <c r="I465" s="54">
        <v>0</v>
      </c>
      <c r="J465" s="54">
        <v>0</v>
      </c>
      <c r="K465" s="54">
        <v>0</v>
      </c>
    </row>
    <row r="466" spans="2:11" x14ac:dyDescent="0.25">
      <c r="B466" s="114"/>
      <c r="C466" s="59" t="s">
        <v>887</v>
      </c>
      <c r="D466" s="35" t="s">
        <v>593</v>
      </c>
      <c r="E466" s="17">
        <v>0</v>
      </c>
      <c r="F466" s="17">
        <v>0</v>
      </c>
      <c r="G466" s="54">
        <v>0</v>
      </c>
      <c r="H466" s="10" t="s">
        <v>881</v>
      </c>
      <c r="I466" s="54">
        <v>0</v>
      </c>
      <c r="J466" s="54">
        <v>0</v>
      </c>
      <c r="K466" s="54">
        <v>0</v>
      </c>
    </row>
    <row r="467" spans="2:11" x14ac:dyDescent="0.25">
      <c r="B467" s="17">
        <v>3</v>
      </c>
      <c r="C467" s="34" t="s">
        <v>888</v>
      </c>
      <c r="D467" s="35"/>
      <c r="E467" s="17"/>
      <c r="F467" s="17"/>
      <c r="G467" s="54"/>
      <c r="H467" s="10"/>
      <c r="I467" s="54"/>
      <c r="J467" s="54"/>
      <c r="K467" s="54"/>
    </row>
    <row r="468" spans="2:11" x14ac:dyDescent="0.25">
      <c r="B468" s="114"/>
      <c r="C468" s="59" t="s">
        <v>889</v>
      </c>
      <c r="D468" s="35" t="s">
        <v>890</v>
      </c>
      <c r="E468" s="17">
        <v>0</v>
      </c>
      <c r="F468" s="17">
        <v>0</v>
      </c>
      <c r="G468" s="54">
        <v>0</v>
      </c>
      <c r="H468" s="10" t="s">
        <v>881</v>
      </c>
      <c r="I468" s="54">
        <v>0</v>
      </c>
      <c r="J468" s="54">
        <v>0</v>
      </c>
      <c r="K468" s="54">
        <v>0</v>
      </c>
    </row>
    <row r="469" spans="2:11" x14ac:dyDescent="0.25">
      <c r="B469" s="114"/>
      <c r="C469" s="59" t="s">
        <v>891</v>
      </c>
      <c r="D469" s="35" t="s">
        <v>892</v>
      </c>
      <c r="E469" s="17">
        <v>0</v>
      </c>
      <c r="F469" s="17">
        <v>0</v>
      </c>
      <c r="G469" s="54">
        <v>0</v>
      </c>
      <c r="H469" s="10" t="s">
        <v>881</v>
      </c>
      <c r="I469" s="54">
        <v>0</v>
      </c>
      <c r="J469" s="54">
        <v>0</v>
      </c>
      <c r="K469" s="54">
        <v>0</v>
      </c>
    </row>
    <row r="470" spans="2:11" x14ac:dyDescent="0.25">
      <c r="B470" s="114"/>
      <c r="C470" s="59" t="s">
        <v>893</v>
      </c>
      <c r="D470" s="35" t="s">
        <v>892</v>
      </c>
      <c r="E470" s="17">
        <v>0</v>
      </c>
      <c r="F470" s="17">
        <v>0</v>
      </c>
      <c r="G470" s="54">
        <v>0</v>
      </c>
      <c r="H470" s="10" t="s">
        <v>881</v>
      </c>
      <c r="I470" s="54">
        <v>0</v>
      </c>
      <c r="J470" s="54">
        <v>0</v>
      </c>
      <c r="K470" s="54">
        <v>0</v>
      </c>
    </row>
    <row r="471" spans="2:11" x14ac:dyDescent="0.25">
      <c r="B471" s="114"/>
      <c r="C471" s="59" t="s">
        <v>894</v>
      </c>
      <c r="D471" s="35" t="s">
        <v>892</v>
      </c>
      <c r="E471" s="17">
        <v>0</v>
      </c>
      <c r="F471" s="17">
        <v>0</v>
      </c>
      <c r="G471" s="54">
        <v>0</v>
      </c>
      <c r="H471" s="10" t="s">
        <v>881</v>
      </c>
      <c r="I471" s="54">
        <v>0</v>
      </c>
      <c r="J471" s="54">
        <v>0</v>
      </c>
      <c r="K471" s="54">
        <v>0</v>
      </c>
    </row>
    <row r="472" spans="2:11" x14ac:dyDescent="0.25">
      <c r="B472" s="17">
        <v>4</v>
      </c>
      <c r="C472" s="34" t="s">
        <v>895</v>
      </c>
      <c r="D472" s="35"/>
      <c r="E472" s="17"/>
      <c r="F472" s="17"/>
      <c r="G472" s="54"/>
      <c r="H472" s="10"/>
      <c r="I472" s="54"/>
      <c r="J472" s="54"/>
      <c r="K472" s="54"/>
    </row>
    <row r="473" spans="2:11" x14ac:dyDescent="0.25">
      <c r="B473" s="114"/>
      <c r="C473" s="59" t="s">
        <v>896</v>
      </c>
      <c r="D473" s="35" t="s">
        <v>601</v>
      </c>
      <c r="E473" s="17">
        <v>0</v>
      </c>
      <c r="F473" s="17">
        <v>0</v>
      </c>
      <c r="G473" s="54">
        <v>0</v>
      </c>
      <c r="H473" s="10" t="s">
        <v>881</v>
      </c>
      <c r="I473" s="54">
        <v>0</v>
      </c>
      <c r="J473" s="54">
        <v>0</v>
      </c>
      <c r="K473" s="54">
        <v>0</v>
      </c>
    </row>
    <row r="474" spans="2:11" x14ac:dyDescent="0.25">
      <c r="B474" s="114"/>
      <c r="C474" s="59" t="s">
        <v>897</v>
      </c>
      <c r="D474" s="35" t="s">
        <v>601</v>
      </c>
      <c r="E474" s="17">
        <v>0</v>
      </c>
      <c r="F474" s="17">
        <v>0</v>
      </c>
      <c r="G474" s="54">
        <v>0</v>
      </c>
      <c r="H474" s="10" t="s">
        <v>881</v>
      </c>
      <c r="I474" s="54">
        <v>0</v>
      </c>
      <c r="J474" s="54">
        <v>0</v>
      </c>
      <c r="K474" s="54">
        <v>0</v>
      </c>
    </row>
    <row r="475" spans="2:11" x14ac:dyDescent="0.25">
      <c r="B475" s="114"/>
      <c r="C475" s="59" t="s">
        <v>898</v>
      </c>
      <c r="D475" s="35" t="s">
        <v>593</v>
      </c>
      <c r="E475" s="17">
        <v>0</v>
      </c>
      <c r="F475" s="17">
        <v>0</v>
      </c>
      <c r="G475" s="54">
        <v>0</v>
      </c>
      <c r="H475" s="10" t="s">
        <v>881</v>
      </c>
      <c r="I475" s="54">
        <v>0</v>
      </c>
      <c r="J475" s="54">
        <v>0</v>
      </c>
      <c r="K475" s="54">
        <v>0</v>
      </c>
    </row>
    <row r="476" spans="2:11" x14ac:dyDescent="0.25">
      <c r="B476" s="17">
        <v>5</v>
      </c>
      <c r="C476" s="34" t="s">
        <v>899</v>
      </c>
      <c r="D476" s="35"/>
      <c r="E476" s="17"/>
      <c r="F476" s="17"/>
      <c r="G476" s="54"/>
      <c r="H476" s="10"/>
      <c r="I476" s="54"/>
      <c r="J476" s="54"/>
      <c r="K476" s="54"/>
    </row>
    <row r="477" spans="2:11" x14ac:dyDescent="0.25">
      <c r="B477" s="114"/>
      <c r="C477" s="59" t="s">
        <v>899</v>
      </c>
      <c r="D477" s="35" t="s">
        <v>601</v>
      </c>
      <c r="E477" s="17">
        <v>0</v>
      </c>
      <c r="F477" s="17">
        <v>0</v>
      </c>
      <c r="G477" s="54">
        <v>0</v>
      </c>
      <c r="H477" s="10" t="s">
        <v>881</v>
      </c>
      <c r="I477" s="54">
        <v>0</v>
      </c>
      <c r="J477" s="54">
        <v>0</v>
      </c>
      <c r="K477" s="54">
        <v>0</v>
      </c>
    </row>
    <row r="478" spans="2:11" x14ac:dyDescent="0.25">
      <c r="B478" s="17">
        <v>6</v>
      </c>
      <c r="C478" s="34" t="s">
        <v>571</v>
      </c>
      <c r="D478" s="35"/>
      <c r="E478" s="17"/>
      <c r="F478" s="17"/>
      <c r="G478" s="54"/>
      <c r="H478" s="10"/>
      <c r="I478" s="54"/>
      <c r="J478" s="54"/>
      <c r="K478" s="54"/>
    </row>
    <row r="479" spans="2:11" x14ac:dyDescent="0.25">
      <c r="B479" s="114"/>
      <c r="C479" s="59" t="s">
        <v>900</v>
      </c>
      <c r="D479" s="35" t="s">
        <v>901</v>
      </c>
      <c r="E479" s="17">
        <v>0</v>
      </c>
      <c r="F479" s="17">
        <v>0</v>
      </c>
      <c r="G479" s="54">
        <v>0</v>
      </c>
      <c r="H479" s="10" t="s">
        <v>881</v>
      </c>
      <c r="I479" s="54">
        <v>0</v>
      </c>
      <c r="J479" s="54">
        <v>0</v>
      </c>
      <c r="K479" s="54">
        <v>0</v>
      </c>
    </row>
    <row r="480" spans="2:11" x14ac:dyDescent="0.25">
      <c r="B480" s="114"/>
      <c r="C480" s="59" t="s">
        <v>902</v>
      </c>
      <c r="D480" s="35" t="s">
        <v>901</v>
      </c>
      <c r="E480" s="17">
        <v>0</v>
      </c>
      <c r="F480" s="17">
        <v>0</v>
      </c>
      <c r="G480" s="54">
        <v>0</v>
      </c>
      <c r="H480" s="10" t="s">
        <v>881</v>
      </c>
      <c r="I480" s="54">
        <v>0</v>
      </c>
      <c r="J480" s="54">
        <v>0</v>
      </c>
      <c r="K480" s="54">
        <v>0</v>
      </c>
    </row>
    <row r="481" spans="2:11" ht="31.5" x14ac:dyDescent="0.25">
      <c r="B481" s="114"/>
      <c r="C481" s="59" t="s">
        <v>903</v>
      </c>
      <c r="D481" s="35" t="s">
        <v>904</v>
      </c>
      <c r="E481" s="17">
        <v>0</v>
      </c>
      <c r="F481" s="17">
        <v>0</v>
      </c>
      <c r="G481" s="54">
        <v>0</v>
      </c>
      <c r="H481" s="10" t="s">
        <v>881</v>
      </c>
      <c r="I481" s="54">
        <v>0</v>
      </c>
      <c r="J481" s="54">
        <v>0</v>
      </c>
      <c r="K481" s="54">
        <v>0</v>
      </c>
    </row>
    <row r="482" spans="2:11" x14ac:dyDescent="0.25">
      <c r="B482" s="17">
        <v>7</v>
      </c>
      <c r="C482" s="34" t="s">
        <v>905</v>
      </c>
      <c r="D482" s="35"/>
      <c r="E482" s="17"/>
      <c r="F482" s="17"/>
      <c r="G482" s="54"/>
      <c r="H482" s="10"/>
      <c r="I482" s="54"/>
      <c r="J482" s="54"/>
      <c r="K482" s="54"/>
    </row>
    <row r="483" spans="2:11" x14ac:dyDescent="0.25">
      <c r="B483" s="114"/>
      <c r="C483" s="59" t="s">
        <v>906</v>
      </c>
      <c r="D483" s="35" t="s">
        <v>890</v>
      </c>
      <c r="E483" s="17">
        <v>0</v>
      </c>
      <c r="F483" s="17">
        <v>0</v>
      </c>
      <c r="G483" s="54">
        <v>0</v>
      </c>
      <c r="H483" s="10" t="s">
        <v>881</v>
      </c>
      <c r="I483" s="54">
        <v>0</v>
      </c>
      <c r="J483" s="54">
        <v>0</v>
      </c>
      <c r="K483" s="54">
        <v>0</v>
      </c>
    </row>
    <row r="484" spans="2:11" x14ac:dyDescent="0.25">
      <c r="B484" s="114"/>
      <c r="C484" s="59" t="s">
        <v>907</v>
      </c>
      <c r="D484" s="35" t="s">
        <v>606</v>
      </c>
      <c r="E484" s="17">
        <v>0</v>
      </c>
      <c r="F484" s="17">
        <v>0</v>
      </c>
      <c r="G484" s="54">
        <v>0</v>
      </c>
      <c r="H484" s="10" t="s">
        <v>881</v>
      </c>
      <c r="I484" s="54">
        <v>0</v>
      </c>
      <c r="J484" s="54">
        <v>0</v>
      </c>
      <c r="K484" s="54">
        <v>0</v>
      </c>
    </row>
    <row r="485" spans="2:11" x14ac:dyDescent="0.25">
      <c r="B485" s="17">
        <v>8</v>
      </c>
      <c r="C485" s="34" t="s">
        <v>908</v>
      </c>
      <c r="D485" s="35"/>
      <c r="E485" s="17"/>
      <c r="F485" s="17"/>
      <c r="G485" s="54"/>
      <c r="H485" s="10"/>
      <c r="I485" s="54"/>
      <c r="J485" s="54"/>
      <c r="K485" s="54"/>
    </row>
    <row r="486" spans="2:11" x14ac:dyDescent="0.25">
      <c r="B486" s="114"/>
      <c r="C486" s="59" t="s">
        <v>908</v>
      </c>
      <c r="D486" s="35" t="s">
        <v>890</v>
      </c>
      <c r="E486" s="17">
        <v>0</v>
      </c>
      <c r="F486" s="17">
        <v>0</v>
      </c>
      <c r="G486" s="54">
        <v>0</v>
      </c>
      <c r="H486" s="10" t="s">
        <v>881</v>
      </c>
      <c r="I486" s="54">
        <v>0</v>
      </c>
      <c r="J486" s="54">
        <v>0</v>
      </c>
      <c r="K486" s="54">
        <v>0</v>
      </c>
    </row>
    <row r="487" spans="2:11" x14ac:dyDescent="0.25">
      <c r="B487" s="22">
        <v>16</v>
      </c>
      <c r="C487" s="34" t="s">
        <v>490</v>
      </c>
      <c r="D487" s="9"/>
      <c r="E487" s="55"/>
      <c r="F487" s="55"/>
      <c r="G487" s="55"/>
      <c r="H487" s="22"/>
      <c r="I487" s="55"/>
      <c r="J487" s="55"/>
      <c r="K487" s="55"/>
    </row>
    <row r="488" spans="2:11" x14ac:dyDescent="0.25">
      <c r="B488" s="17">
        <v>1</v>
      </c>
      <c r="C488" s="34" t="s">
        <v>565</v>
      </c>
      <c r="D488" s="35"/>
      <c r="E488" s="17"/>
      <c r="F488" s="17"/>
      <c r="G488" s="54"/>
      <c r="H488" s="10"/>
      <c r="I488" s="54"/>
      <c r="J488" s="54"/>
      <c r="K488" s="54"/>
    </row>
    <row r="489" spans="2:11" x14ac:dyDescent="0.25">
      <c r="B489" s="114"/>
      <c r="C489" s="59" t="s">
        <v>877</v>
      </c>
      <c r="D489" s="35" t="s">
        <v>601</v>
      </c>
      <c r="E489" s="17">
        <v>22.3</v>
      </c>
      <c r="F489" s="17">
        <v>0</v>
      </c>
      <c r="G489" s="54">
        <v>0</v>
      </c>
      <c r="H489" s="10" t="s">
        <v>881</v>
      </c>
      <c r="I489" s="54">
        <v>0</v>
      </c>
      <c r="J489" s="54">
        <v>0</v>
      </c>
      <c r="K489" s="54">
        <v>0</v>
      </c>
    </row>
    <row r="490" spans="2:11" x14ac:dyDescent="0.25">
      <c r="B490" s="114"/>
      <c r="C490" s="59" t="s">
        <v>879</v>
      </c>
      <c r="D490" s="35" t="s">
        <v>601</v>
      </c>
      <c r="E490" s="17">
        <v>0</v>
      </c>
      <c r="F490" s="17">
        <v>0</v>
      </c>
      <c r="G490" s="54">
        <v>0</v>
      </c>
      <c r="H490" s="10" t="s">
        <v>881</v>
      </c>
      <c r="I490" s="54">
        <v>0</v>
      </c>
      <c r="J490" s="54">
        <v>0</v>
      </c>
      <c r="K490" s="54">
        <v>0</v>
      </c>
    </row>
    <row r="491" spans="2:11" x14ac:dyDescent="0.25">
      <c r="B491" s="114"/>
      <c r="C491" s="59" t="s">
        <v>880</v>
      </c>
      <c r="D491" s="35" t="s">
        <v>601</v>
      </c>
      <c r="E491" s="17">
        <v>0</v>
      </c>
      <c r="F491" s="17">
        <v>0</v>
      </c>
      <c r="G491" s="54">
        <v>0</v>
      </c>
      <c r="H491" s="10" t="s">
        <v>881</v>
      </c>
      <c r="I491" s="54">
        <v>0</v>
      </c>
      <c r="J491" s="54">
        <v>0</v>
      </c>
      <c r="K491" s="54">
        <v>0</v>
      </c>
    </row>
    <row r="492" spans="2:11" x14ac:dyDescent="0.25">
      <c r="B492" s="114"/>
      <c r="C492" s="59" t="s">
        <v>882</v>
      </c>
      <c r="D492" s="35" t="s">
        <v>601</v>
      </c>
      <c r="E492" s="17">
        <v>0</v>
      </c>
      <c r="F492" s="17">
        <v>0</v>
      </c>
      <c r="G492" s="54">
        <v>0</v>
      </c>
      <c r="H492" s="10" t="s">
        <v>881</v>
      </c>
      <c r="I492" s="54">
        <v>0</v>
      </c>
      <c r="J492" s="54">
        <v>0</v>
      </c>
      <c r="K492" s="54">
        <v>0</v>
      </c>
    </row>
    <row r="493" spans="2:11" x14ac:dyDescent="0.25">
      <c r="B493" s="114"/>
      <c r="C493" s="59" t="s">
        <v>883</v>
      </c>
      <c r="D493" s="35" t="s">
        <v>601</v>
      </c>
      <c r="E493" s="17">
        <v>0</v>
      </c>
      <c r="F493" s="17">
        <v>0</v>
      </c>
      <c r="G493" s="54">
        <v>0</v>
      </c>
      <c r="H493" s="10" t="s">
        <v>881</v>
      </c>
      <c r="I493" s="54">
        <v>0</v>
      </c>
      <c r="J493" s="54">
        <v>0</v>
      </c>
      <c r="K493" s="54">
        <v>0</v>
      </c>
    </row>
    <row r="494" spans="2:11" x14ac:dyDescent="0.25">
      <c r="B494" s="114"/>
      <c r="C494" s="59" t="s">
        <v>884</v>
      </c>
      <c r="D494" s="35" t="s">
        <v>601</v>
      </c>
      <c r="E494" s="17">
        <v>0</v>
      </c>
      <c r="F494" s="17">
        <v>0</v>
      </c>
      <c r="G494" s="54">
        <v>0</v>
      </c>
      <c r="H494" s="10" t="s">
        <v>881</v>
      </c>
      <c r="I494" s="54">
        <v>0</v>
      </c>
      <c r="J494" s="54">
        <v>0</v>
      </c>
      <c r="K494" s="54">
        <v>0</v>
      </c>
    </row>
    <row r="495" spans="2:11" x14ac:dyDescent="0.25">
      <c r="B495" s="17">
        <v>2</v>
      </c>
      <c r="C495" s="34" t="s">
        <v>566</v>
      </c>
      <c r="D495" s="35"/>
      <c r="E495" s="17"/>
      <c r="F495" s="17"/>
      <c r="G495" s="54"/>
      <c r="H495" s="10"/>
      <c r="I495" s="54"/>
      <c r="J495" s="54"/>
      <c r="K495" s="54"/>
    </row>
    <row r="496" spans="2:11" x14ac:dyDescent="0.25">
      <c r="B496" s="114"/>
      <c r="C496" s="59" t="s">
        <v>885</v>
      </c>
      <c r="D496" s="35" t="s">
        <v>608</v>
      </c>
      <c r="E496" s="17">
        <v>0</v>
      </c>
      <c r="F496" s="17">
        <v>0</v>
      </c>
      <c r="G496" s="54">
        <v>0</v>
      </c>
      <c r="H496" s="10" t="s">
        <v>881</v>
      </c>
      <c r="I496" s="54">
        <v>0</v>
      </c>
      <c r="J496" s="54">
        <v>0</v>
      </c>
      <c r="K496" s="54">
        <v>0</v>
      </c>
    </row>
    <row r="497" spans="2:11" x14ac:dyDescent="0.25">
      <c r="B497" s="114"/>
      <c r="C497" s="59" t="s">
        <v>886</v>
      </c>
      <c r="D497" s="35" t="s">
        <v>608</v>
      </c>
      <c r="E497" s="17">
        <v>0</v>
      </c>
      <c r="F497" s="17">
        <v>0</v>
      </c>
      <c r="G497" s="54">
        <v>0</v>
      </c>
      <c r="H497" s="10" t="s">
        <v>881</v>
      </c>
      <c r="I497" s="54">
        <v>0</v>
      </c>
      <c r="J497" s="54">
        <v>0</v>
      </c>
      <c r="K497" s="54">
        <v>0</v>
      </c>
    </row>
    <row r="498" spans="2:11" x14ac:dyDescent="0.25">
      <c r="B498" s="114"/>
      <c r="C498" s="59" t="s">
        <v>887</v>
      </c>
      <c r="D498" s="35" t="s">
        <v>593</v>
      </c>
      <c r="E498" s="17">
        <v>0</v>
      </c>
      <c r="F498" s="17">
        <v>0</v>
      </c>
      <c r="G498" s="54">
        <v>0</v>
      </c>
      <c r="H498" s="10" t="s">
        <v>881</v>
      </c>
      <c r="I498" s="54">
        <v>0</v>
      </c>
      <c r="J498" s="54">
        <v>0</v>
      </c>
      <c r="K498" s="54">
        <v>0</v>
      </c>
    </row>
    <row r="499" spans="2:11" x14ac:dyDescent="0.25">
      <c r="B499" s="17">
        <v>3</v>
      </c>
      <c r="C499" s="34" t="s">
        <v>888</v>
      </c>
      <c r="D499" s="35"/>
      <c r="E499" s="17"/>
      <c r="F499" s="17"/>
      <c r="G499" s="54"/>
      <c r="H499" s="10"/>
      <c r="I499" s="54"/>
      <c r="J499" s="54"/>
      <c r="K499" s="54"/>
    </row>
    <row r="500" spans="2:11" x14ac:dyDescent="0.25">
      <c r="B500" s="114"/>
      <c r="C500" s="59" t="s">
        <v>889</v>
      </c>
      <c r="D500" s="35" t="s">
        <v>890</v>
      </c>
      <c r="E500" s="17">
        <v>0</v>
      </c>
      <c r="F500" s="17">
        <v>0</v>
      </c>
      <c r="G500" s="54">
        <v>0</v>
      </c>
      <c r="H500" s="10" t="s">
        <v>881</v>
      </c>
      <c r="I500" s="54">
        <v>0</v>
      </c>
      <c r="J500" s="54">
        <v>0</v>
      </c>
      <c r="K500" s="54">
        <v>0</v>
      </c>
    </row>
    <row r="501" spans="2:11" x14ac:dyDescent="0.25">
      <c r="B501" s="114"/>
      <c r="C501" s="59" t="s">
        <v>891</v>
      </c>
      <c r="D501" s="35" t="s">
        <v>892</v>
      </c>
      <c r="E501" s="17">
        <v>0</v>
      </c>
      <c r="F501" s="17">
        <v>0</v>
      </c>
      <c r="G501" s="54">
        <v>0</v>
      </c>
      <c r="H501" s="10" t="s">
        <v>881</v>
      </c>
      <c r="I501" s="54">
        <v>0</v>
      </c>
      <c r="J501" s="54">
        <v>0</v>
      </c>
      <c r="K501" s="54">
        <v>0</v>
      </c>
    </row>
    <row r="502" spans="2:11" x14ac:dyDescent="0.25">
      <c r="B502" s="114"/>
      <c r="C502" s="59" t="s">
        <v>893</v>
      </c>
      <c r="D502" s="35" t="s">
        <v>892</v>
      </c>
      <c r="E502" s="17">
        <v>0</v>
      </c>
      <c r="F502" s="17">
        <v>0</v>
      </c>
      <c r="G502" s="54">
        <v>0</v>
      </c>
      <c r="H502" s="10" t="s">
        <v>881</v>
      </c>
      <c r="I502" s="54">
        <v>0</v>
      </c>
      <c r="J502" s="54">
        <v>0</v>
      </c>
      <c r="K502" s="54">
        <v>0</v>
      </c>
    </row>
    <row r="503" spans="2:11" x14ac:dyDescent="0.25">
      <c r="B503" s="114"/>
      <c r="C503" s="59" t="s">
        <v>894</v>
      </c>
      <c r="D503" s="35" t="s">
        <v>892</v>
      </c>
      <c r="E503" s="17">
        <v>0</v>
      </c>
      <c r="F503" s="17">
        <v>0</v>
      </c>
      <c r="G503" s="54">
        <v>0</v>
      </c>
      <c r="H503" s="10" t="s">
        <v>881</v>
      </c>
      <c r="I503" s="54">
        <v>0</v>
      </c>
      <c r="J503" s="54">
        <v>0</v>
      </c>
      <c r="K503" s="54">
        <v>0</v>
      </c>
    </row>
    <row r="504" spans="2:11" x14ac:dyDescent="0.25">
      <c r="B504" s="17">
        <v>4</v>
      </c>
      <c r="C504" s="34" t="s">
        <v>895</v>
      </c>
      <c r="D504" s="35"/>
      <c r="E504" s="17"/>
      <c r="F504" s="17"/>
      <c r="G504" s="54"/>
      <c r="H504" s="10"/>
      <c r="I504" s="54"/>
      <c r="J504" s="54"/>
      <c r="K504" s="54"/>
    </row>
    <row r="505" spans="2:11" x14ac:dyDescent="0.25">
      <c r="B505" s="114"/>
      <c r="C505" s="59" t="s">
        <v>896</v>
      </c>
      <c r="D505" s="35" t="s">
        <v>601</v>
      </c>
      <c r="E505" s="17">
        <v>0</v>
      </c>
      <c r="F505" s="17">
        <v>0</v>
      </c>
      <c r="G505" s="54">
        <v>0</v>
      </c>
      <c r="H505" s="10" t="s">
        <v>881</v>
      </c>
      <c r="I505" s="54">
        <v>0</v>
      </c>
      <c r="J505" s="54">
        <v>0</v>
      </c>
      <c r="K505" s="54">
        <v>0</v>
      </c>
    </row>
    <row r="506" spans="2:11" x14ac:dyDescent="0.25">
      <c r="B506" s="114"/>
      <c r="C506" s="59" t="s">
        <v>897</v>
      </c>
      <c r="D506" s="35" t="s">
        <v>601</v>
      </c>
      <c r="E506" s="17">
        <v>0</v>
      </c>
      <c r="F506" s="17">
        <v>0</v>
      </c>
      <c r="G506" s="54">
        <v>0</v>
      </c>
      <c r="H506" s="10" t="s">
        <v>881</v>
      </c>
      <c r="I506" s="54">
        <v>0</v>
      </c>
      <c r="J506" s="54">
        <v>0</v>
      </c>
      <c r="K506" s="54">
        <v>0</v>
      </c>
    </row>
    <row r="507" spans="2:11" x14ac:dyDescent="0.25">
      <c r="B507" s="114"/>
      <c r="C507" s="59" t="s">
        <v>898</v>
      </c>
      <c r="D507" s="35" t="s">
        <v>593</v>
      </c>
      <c r="E507" s="17">
        <v>0</v>
      </c>
      <c r="F507" s="17">
        <v>0</v>
      </c>
      <c r="G507" s="54">
        <v>0</v>
      </c>
      <c r="H507" s="10" t="s">
        <v>881</v>
      </c>
      <c r="I507" s="54">
        <v>0</v>
      </c>
      <c r="J507" s="54">
        <v>0</v>
      </c>
      <c r="K507" s="54">
        <v>0</v>
      </c>
    </row>
    <row r="508" spans="2:11" x14ac:dyDescent="0.25">
      <c r="B508" s="17">
        <v>5</v>
      </c>
      <c r="C508" s="34" t="s">
        <v>899</v>
      </c>
      <c r="D508" s="35"/>
      <c r="E508" s="17"/>
      <c r="F508" s="17"/>
      <c r="G508" s="54"/>
      <c r="H508" s="10"/>
      <c r="I508" s="54"/>
      <c r="J508" s="54"/>
      <c r="K508" s="54"/>
    </row>
    <row r="509" spans="2:11" x14ac:dyDescent="0.25">
      <c r="B509" s="114"/>
      <c r="C509" s="59" t="s">
        <v>899</v>
      </c>
      <c r="D509" s="35" t="s">
        <v>601</v>
      </c>
      <c r="E509" s="17">
        <v>0</v>
      </c>
      <c r="F509" s="17">
        <v>0</v>
      </c>
      <c r="G509" s="54">
        <v>0</v>
      </c>
      <c r="H509" s="10" t="s">
        <v>881</v>
      </c>
      <c r="I509" s="54">
        <v>0</v>
      </c>
      <c r="J509" s="54">
        <v>0</v>
      </c>
      <c r="K509" s="54">
        <v>0</v>
      </c>
    </row>
    <row r="510" spans="2:11" x14ac:dyDescent="0.25">
      <c r="B510" s="17">
        <v>6</v>
      </c>
      <c r="C510" s="34" t="s">
        <v>571</v>
      </c>
      <c r="D510" s="35"/>
      <c r="E510" s="17"/>
      <c r="F510" s="17"/>
      <c r="G510" s="54"/>
      <c r="H510" s="10"/>
      <c r="I510" s="54"/>
      <c r="J510" s="54"/>
      <c r="K510" s="54"/>
    </row>
    <row r="511" spans="2:11" x14ac:dyDescent="0.25">
      <c r="B511" s="114"/>
      <c r="C511" s="59" t="s">
        <v>900</v>
      </c>
      <c r="D511" s="35" t="s">
        <v>901</v>
      </c>
      <c r="E511" s="17">
        <v>0</v>
      </c>
      <c r="F511" s="17">
        <v>0</v>
      </c>
      <c r="G511" s="54">
        <v>0</v>
      </c>
      <c r="H511" s="10" t="s">
        <v>881</v>
      </c>
      <c r="I511" s="54">
        <v>0</v>
      </c>
      <c r="J511" s="54">
        <v>0</v>
      </c>
      <c r="K511" s="54">
        <v>0</v>
      </c>
    </row>
    <row r="512" spans="2:11" x14ac:dyDescent="0.25">
      <c r="B512" s="114"/>
      <c r="C512" s="59" t="s">
        <v>902</v>
      </c>
      <c r="D512" s="35" t="s">
        <v>901</v>
      </c>
      <c r="E512" s="17">
        <v>0</v>
      </c>
      <c r="F512" s="17">
        <v>0</v>
      </c>
      <c r="G512" s="54">
        <v>0</v>
      </c>
      <c r="H512" s="10" t="s">
        <v>881</v>
      </c>
      <c r="I512" s="54">
        <v>0</v>
      </c>
      <c r="J512" s="54">
        <v>0</v>
      </c>
      <c r="K512" s="54">
        <v>0</v>
      </c>
    </row>
    <row r="513" spans="2:11" ht="31.5" x14ac:dyDescent="0.25">
      <c r="B513" s="114"/>
      <c r="C513" s="59" t="s">
        <v>903</v>
      </c>
      <c r="D513" s="35" t="s">
        <v>904</v>
      </c>
      <c r="E513" s="17">
        <v>0</v>
      </c>
      <c r="F513" s="17">
        <v>0</v>
      </c>
      <c r="G513" s="54">
        <v>0</v>
      </c>
      <c r="H513" s="10" t="s">
        <v>881</v>
      </c>
      <c r="I513" s="54">
        <v>0</v>
      </c>
      <c r="J513" s="54">
        <v>0</v>
      </c>
      <c r="K513" s="54">
        <v>0</v>
      </c>
    </row>
    <row r="514" spans="2:11" x14ac:dyDescent="0.25">
      <c r="B514" s="17">
        <v>7</v>
      </c>
      <c r="C514" s="34" t="s">
        <v>905</v>
      </c>
      <c r="D514" s="35"/>
      <c r="E514" s="17"/>
      <c r="F514" s="17"/>
      <c r="G514" s="54"/>
      <c r="H514" s="10"/>
      <c r="I514" s="54"/>
      <c r="J514" s="54"/>
      <c r="K514" s="54"/>
    </row>
    <row r="515" spans="2:11" x14ac:dyDescent="0.25">
      <c r="B515" s="114"/>
      <c r="C515" s="59" t="s">
        <v>906</v>
      </c>
      <c r="D515" s="35" t="s">
        <v>890</v>
      </c>
      <c r="E515" s="17">
        <v>0</v>
      </c>
      <c r="F515" s="17">
        <v>0</v>
      </c>
      <c r="G515" s="54">
        <v>0</v>
      </c>
      <c r="H515" s="10" t="s">
        <v>881</v>
      </c>
      <c r="I515" s="54">
        <v>0</v>
      </c>
      <c r="J515" s="54">
        <v>0</v>
      </c>
      <c r="K515" s="54">
        <v>0</v>
      </c>
    </row>
    <row r="516" spans="2:11" x14ac:dyDescent="0.25">
      <c r="B516" s="114"/>
      <c r="C516" s="59" t="s">
        <v>907</v>
      </c>
      <c r="D516" s="35" t="s">
        <v>606</v>
      </c>
      <c r="E516" s="17">
        <v>0</v>
      </c>
      <c r="F516" s="17">
        <v>0</v>
      </c>
      <c r="G516" s="54">
        <v>0</v>
      </c>
      <c r="H516" s="10" t="s">
        <v>881</v>
      </c>
      <c r="I516" s="54">
        <v>0</v>
      </c>
      <c r="J516" s="54">
        <v>0</v>
      </c>
      <c r="K516" s="54">
        <v>0</v>
      </c>
    </row>
    <row r="517" spans="2:11" x14ac:dyDescent="0.25">
      <c r="B517" s="17">
        <v>8</v>
      </c>
      <c r="C517" s="34" t="s">
        <v>908</v>
      </c>
      <c r="D517" s="35"/>
      <c r="E517" s="17"/>
      <c r="F517" s="17"/>
      <c r="G517" s="54"/>
      <c r="H517" s="10"/>
      <c r="I517" s="54"/>
      <c r="J517" s="54"/>
      <c r="K517" s="54"/>
    </row>
    <row r="518" spans="2:11" x14ac:dyDescent="0.25">
      <c r="B518" s="114"/>
      <c r="C518" s="59" t="s">
        <v>908</v>
      </c>
      <c r="D518" s="35" t="s">
        <v>890</v>
      </c>
      <c r="E518" s="17">
        <v>0</v>
      </c>
      <c r="F518" s="17">
        <v>0</v>
      </c>
      <c r="G518" s="54">
        <v>0</v>
      </c>
      <c r="H518" s="10" t="s">
        <v>881</v>
      </c>
      <c r="I518" s="54">
        <v>0</v>
      </c>
      <c r="J518" s="54">
        <v>0</v>
      </c>
      <c r="K518" s="54">
        <v>0</v>
      </c>
    </row>
    <row r="519" spans="2:11" x14ac:dyDescent="0.25">
      <c r="B519" s="22">
        <v>17</v>
      </c>
      <c r="C519" s="34" t="s">
        <v>491</v>
      </c>
      <c r="D519" s="9"/>
      <c r="E519" s="55"/>
      <c r="F519" s="55"/>
      <c r="G519" s="55"/>
      <c r="H519" s="22"/>
      <c r="I519" s="55"/>
      <c r="J519" s="55"/>
      <c r="K519" s="55"/>
    </row>
    <row r="520" spans="2:11" x14ac:dyDescent="0.25">
      <c r="B520" s="17">
        <v>1</v>
      </c>
      <c r="C520" s="34" t="s">
        <v>565</v>
      </c>
      <c r="D520" s="35"/>
      <c r="E520" s="17"/>
      <c r="F520" s="17"/>
      <c r="G520" s="54"/>
      <c r="H520" s="10"/>
      <c r="I520" s="54"/>
      <c r="J520" s="54"/>
      <c r="K520" s="54"/>
    </row>
    <row r="521" spans="2:11" x14ac:dyDescent="0.25">
      <c r="B521" s="114"/>
      <c r="C521" s="59" t="s">
        <v>877</v>
      </c>
      <c r="D521" s="35" t="s">
        <v>601</v>
      </c>
      <c r="E521" s="17">
        <v>12</v>
      </c>
      <c r="F521" s="17">
        <v>0</v>
      </c>
      <c r="G521" s="54">
        <v>0</v>
      </c>
      <c r="H521" s="10" t="s">
        <v>881</v>
      </c>
      <c r="I521" s="54">
        <v>0</v>
      </c>
      <c r="J521" s="54">
        <v>0</v>
      </c>
      <c r="K521" s="54">
        <v>0</v>
      </c>
    </row>
    <row r="522" spans="2:11" x14ac:dyDescent="0.25">
      <c r="B522" s="114"/>
      <c r="C522" s="59" t="s">
        <v>879</v>
      </c>
      <c r="D522" s="35" t="s">
        <v>601</v>
      </c>
      <c r="E522" s="17">
        <v>0</v>
      </c>
      <c r="F522" s="17">
        <v>0</v>
      </c>
      <c r="G522" s="54">
        <v>0</v>
      </c>
      <c r="H522" s="10" t="s">
        <v>881</v>
      </c>
      <c r="I522" s="54">
        <v>0</v>
      </c>
      <c r="J522" s="54">
        <v>0</v>
      </c>
      <c r="K522" s="54">
        <v>0</v>
      </c>
    </row>
    <row r="523" spans="2:11" x14ac:dyDescent="0.25">
      <c r="B523" s="114"/>
      <c r="C523" s="59" t="s">
        <v>880</v>
      </c>
      <c r="D523" s="35" t="s">
        <v>601</v>
      </c>
      <c r="E523" s="17">
        <v>0</v>
      </c>
      <c r="F523" s="17">
        <v>0</v>
      </c>
      <c r="G523" s="54">
        <v>0</v>
      </c>
      <c r="H523" s="10" t="s">
        <v>881</v>
      </c>
      <c r="I523" s="54">
        <v>0</v>
      </c>
      <c r="J523" s="54">
        <v>0</v>
      </c>
      <c r="K523" s="54">
        <v>0</v>
      </c>
    </row>
    <row r="524" spans="2:11" x14ac:dyDescent="0.25">
      <c r="B524" s="114"/>
      <c r="C524" s="59" t="s">
        <v>882</v>
      </c>
      <c r="D524" s="35" t="s">
        <v>601</v>
      </c>
      <c r="E524" s="17">
        <v>0</v>
      </c>
      <c r="F524" s="17">
        <v>0</v>
      </c>
      <c r="G524" s="54">
        <v>0</v>
      </c>
      <c r="H524" s="10" t="s">
        <v>881</v>
      </c>
      <c r="I524" s="54">
        <v>0</v>
      </c>
      <c r="J524" s="54">
        <v>0</v>
      </c>
      <c r="K524" s="54">
        <v>0</v>
      </c>
    </row>
    <row r="525" spans="2:11" x14ac:dyDescent="0.25">
      <c r="B525" s="114"/>
      <c r="C525" s="59" t="s">
        <v>883</v>
      </c>
      <c r="D525" s="35" t="s">
        <v>601</v>
      </c>
      <c r="E525" s="17">
        <v>0</v>
      </c>
      <c r="F525" s="17">
        <v>0</v>
      </c>
      <c r="G525" s="54">
        <v>0</v>
      </c>
      <c r="H525" s="10" t="s">
        <v>881</v>
      </c>
      <c r="I525" s="54">
        <v>0</v>
      </c>
      <c r="J525" s="54">
        <v>0</v>
      </c>
      <c r="K525" s="54">
        <v>0</v>
      </c>
    </row>
    <row r="526" spans="2:11" x14ac:dyDescent="0.25">
      <c r="B526" s="114"/>
      <c r="C526" s="59" t="s">
        <v>884</v>
      </c>
      <c r="D526" s="35" t="s">
        <v>601</v>
      </c>
      <c r="E526" s="17">
        <v>0</v>
      </c>
      <c r="F526" s="17">
        <v>0</v>
      </c>
      <c r="G526" s="54">
        <v>0</v>
      </c>
      <c r="H526" s="10" t="s">
        <v>881</v>
      </c>
      <c r="I526" s="54">
        <v>0</v>
      </c>
      <c r="J526" s="54">
        <v>0</v>
      </c>
      <c r="K526" s="54">
        <v>0</v>
      </c>
    </row>
    <row r="527" spans="2:11" x14ac:dyDescent="0.25">
      <c r="B527" s="17">
        <v>2</v>
      </c>
      <c r="C527" s="34" t="s">
        <v>566</v>
      </c>
      <c r="D527" s="35"/>
      <c r="E527" s="17"/>
      <c r="F527" s="17"/>
      <c r="G527" s="54"/>
      <c r="H527" s="10"/>
      <c r="I527" s="54"/>
      <c r="J527" s="54"/>
      <c r="K527" s="54"/>
    </row>
    <row r="528" spans="2:11" x14ac:dyDescent="0.25">
      <c r="B528" s="114"/>
      <c r="C528" s="59" t="s">
        <v>885</v>
      </c>
      <c r="D528" s="35" t="s">
        <v>608</v>
      </c>
      <c r="E528" s="17">
        <v>0</v>
      </c>
      <c r="F528" s="17">
        <v>0</v>
      </c>
      <c r="G528" s="54">
        <v>0</v>
      </c>
      <c r="H528" s="10" t="s">
        <v>881</v>
      </c>
      <c r="I528" s="54">
        <v>0</v>
      </c>
      <c r="J528" s="54">
        <v>0</v>
      </c>
      <c r="K528" s="54">
        <v>0</v>
      </c>
    </row>
    <row r="529" spans="2:11" x14ac:dyDescent="0.25">
      <c r="B529" s="114"/>
      <c r="C529" s="59" t="s">
        <v>886</v>
      </c>
      <c r="D529" s="35" t="s">
        <v>608</v>
      </c>
      <c r="E529" s="17">
        <v>0</v>
      </c>
      <c r="F529" s="17">
        <v>0</v>
      </c>
      <c r="G529" s="54">
        <v>0</v>
      </c>
      <c r="H529" s="10" t="s">
        <v>881</v>
      </c>
      <c r="I529" s="54">
        <v>0</v>
      </c>
      <c r="J529" s="54">
        <v>0</v>
      </c>
      <c r="K529" s="54">
        <v>0</v>
      </c>
    </row>
    <row r="530" spans="2:11" x14ac:dyDescent="0.25">
      <c r="B530" s="114"/>
      <c r="C530" s="59" t="s">
        <v>887</v>
      </c>
      <c r="D530" s="35" t="s">
        <v>593</v>
      </c>
      <c r="E530" s="17">
        <v>0</v>
      </c>
      <c r="F530" s="17">
        <v>0</v>
      </c>
      <c r="G530" s="54">
        <v>0</v>
      </c>
      <c r="H530" s="10" t="s">
        <v>881</v>
      </c>
      <c r="I530" s="54">
        <v>0</v>
      </c>
      <c r="J530" s="54">
        <v>0</v>
      </c>
      <c r="K530" s="54">
        <v>0</v>
      </c>
    </row>
    <row r="531" spans="2:11" x14ac:dyDescent="0.25">
      <c r="B531" s="17">
        <v>3</v>
      </c>
      <c r="C531" s="34" t="s">
        <v>888</v>
      </c>
      <c r="D531" s="35"/>
      <c r="E531" s="17"/>
      <c r="F531" s="17"/>
      <c r="G531" s="54"/>
      <c r="H531" s="10"/>
      <c r="I531" s="54"/>
      <c r="J531" s="54"/>
      <c r="K531" s="54"/>
    </row>
    <row r="532" spans="2:11" x14ac:dyDescent="0.25">
      <c r="B532" s="114"/>
      <c r="C532" s="59" t="s">
        <v>889</v>
      </c>
      <c r="D532" s="35" t="s">
        <v>890</v>
      </c>
      <c r="E532" s="17">
        <v>0</v>
      </c>
      <c r="F532" s="17">
        <v>0</v>
      </c>
      <c r="G532" s="54">
        <v>0</v>
      </c>
      <c r="H532" s="10" t="s">
        <v>881</v>
      </c>
      <c r="I532" s="54">
        <v>0</v>
      </c>
      <c r="J532" s="54">
        <v>0</v>
      </c>
      <c r="K532" s="54">
        <v>0</v>
      </c>
    </row>
    <row r="533" spans="2:11" x14ac:dyDescent="0.25">
      <c r="B533" s="114"/>
      <c r="C533" s="59" t="s">
        <v>891</v>
      </c>
      <c r="D533" s="35" t="s">
        <v>892</v>
      </c>
      <c r="E533" s="17">
        <v>0</v>
      </c>
      <c r="F533" s="17">
        <v>0</v>
      </c>
      <c r="G533" s="54">
        <v>0</v>
      </c>
      <c r="H533" s="10" t="s">
        <v>881</v>
      </c>
      <c r="I533" s="54">
        <v>0</v>
      </c>
      <c r="J533" s="54">
        <v>0</v>
      </c>
      <c r="K533" s="54">
        <v>0</v>
      </c>
    </row>
    <row r="534" spans="2:11" x14ac:dyDescent="0.25">
      <c r="B534" s="114"/>
      <c r="C534" s="59" t="s">
        <v>893</v>
      </c>
      <c r="D534" s="35" t="s">
        <v>892</v>
      </c>
      <c r="E534" s="17">
        <v>0</v>
      </c>
      <c r="F534" s="17">
        <v>0</v>
      </c>
      <c r="G534" s="54">
        <v>0</v>
      </c>
      <c r="H534" s="10" t="s">
        <v>881</v>
      </c>
      <c r="I534" s="54">
        <v>0</v>
      </c>
      <c r="J534" s="54">
        <v>0</v>
      </c>
      <c r="K534" s="54">
        <v>0</v>
      </c>
    </row>
    <row r="535" spans="2:11" x14ac:dyDescent="0.25">
      <c r="B535" s="114"/>
      <c r="C535" s="59" t="s">
        <v>894</v>
      </c>
      <c r="D535" s="35" t="s">
        <v>892</v>
      </c>
      <c r="E535" s="17">
        <v>0</v>
      </c>
      <c r="F535" s="17">
        <v>0</v>
      </c>
      <c r="G535" s="54">
        <v>0</v>
      </c>
      <c r="H535" s="10" t="s">
        <v>881</v>
      </c>
      <c r="I535" s="54">
        <v>0</v>
      </c>
      <c r="J535" s="54">
        <v>0</v>
      </c>
      <c r="K535" s="54">
        <v>0</v>
      </c>
    </row>
    <row r="536" spans="2:11" x14ac:dyDescent="0.25">
      <c r="B536" s="17">
        <v>4</v>
      </c>
      <c r="C536" s="34" t="s">
        <v>895</v>
      </c>
      <c r="D536" s="35"/>
      <c r="E536" s="17"/>
      <c r="F536" s="17"/>
      <c r="G536" s="54"/>
      <c r="H536" s="10"/>
      <c r="I536" s="54"/>
      <c r="J536" s="54"/>
      <c r="K536" s="54"/>
    </row>
    <row r="537" spans="2:11" x14ac:dyDescent="0.25">
      <c r="B537" s="114"/>
      <c r="C537" s="59" t="s">
        <v>896</v>
      </c>
      <c r="D537" s="35" t="s">
        <v>601</v>
      </c>
      <c r="E537" s="17">
        <v>0</v>
      </c>
      <c r="F537" s="17">
        <v>0</v>
      </c>
      <c r="G537" s="54">
        <v>0</v>
      </c>
      <c r="H537" s="10" t="s">
        <v>881</v>
      </c>
      <c r="I537" s="54">
        <v>0</v>
      </c>
      <c r="J537" s="54">
        <v>0</v>
      </c>
      <c r="K537" s="54">
        <v>0</v>
      </c>
    </row>
    <row r="538" spans="2:11" x14ac:dyDescent="0.25">
      <c r="B538" s="114"/>
      <c r="C538" s="59" t="s">
        <v>897</v>
      </c>
      <c r="D538" s="35" t="s">
        <v>601</v>
      </c>
      <c r="E538" s="17">
        <v>0</v>
      </c>
      <c r="F538" s="17">
        <v>0</v>
      </c>
      <c r="G538" s="54">
        <v>0</v>
      </c>
      <c r="H538" s="10" t="s">
        <v>881</v>
      </c>
      <c r="I538" s="54">
        <v>0</v>
      </c>
      <c r="J538" s="54">
        <v>0</v>
      </c>
      <c r="K538" s="54">
        <v>0</v>
      </c>
    </row>
    <row r="539" spans="2:11" x14ac:dyDescent="0.25">
      <c r="B539" s="114"/>
      <c r="C539" s="59" t="s">
        <v>898</v>
      </c>
      <c r="D539" s="35" t="s">
        <v>593</v>
      </c>
      <c r="E539" s="17">
        <v>0</v>
      </c>
      <c r="F539" s="17">
        <v>0</v>
      </c>
      <c r="G539" s="54">
        <v>0</v>
      </c>
      <c r="H539" s="10" t="s">
        <v>881</v>
      </c>
      <c r="I539" s="54">
        <v>0</v>
      </c>
      <c r="J539" s="54">
        <v>0</v>
      </c>
      <c r="K539" s="54">
        <v>0</v>
      </c>
    </row>
    <row r="540" spans="2:11" x14ac:dyDescent="0.25">
      <c r="B540" s="17">
        <v>5</v>
      </c>
      <c r="C540" s="34" t="s">
        <v>899</v>
      </c>
      <c r="D540" s="35"/>
      <c r="E540" s="17"/>
      <c r="F540" s="17"/>
      <c r="G540" s="54"/>
      <c r="H540" s="10"/>
      <c r="I540" s="54"/>
      <c r="J540" s="54"/>
      <c r="K540" s="54"/>
    </row>
    <row r="541" spans="2:11" x14ac:dyDescent="0.25">
      <c r="B541" s="114"/>
      <c r="C541" s="59" t="s">
        <v>899</v>
      </c>
      <c r="D541" s="35" t="s">
        <v>601</v>
      </c>
      <c r="E541" s="17">
        <v>0</v>
      </c>
      <c r="F541" s="17">
        <v>0</v>
      </c>
      <c r="G541" s="54">
        <v>0</v>
      </c>
      <c r="H541" s="10" t="s">
        <v>881</v>
      </c>
      <c r="I541" s="54">
        <v>0</v>
      </c>
      <c r="J541" s="54">
        <v>0</v>
      </c>
      <c r="K541" s="54">
        <v>0</v>
      </c>
    </row>
    <row r="542" spans="2:11" x14ac:dyDescent="0.25">
      <c r="B542" s="17">
        <v>6</v>
      </c>
      <c r="C542" s="34" t="s">
        <v>571</v>
      </c>
      <c r="D542" s="35"/>
      <c r="E542" s="17"/>
      <c r="F542" s="17"/>
      <c r="G542" s="54"/>
      <c r="H542" s="10"/>
      <c r="I542" s="54"/>
      <c r="J542" s="54"/>
      <c r="K542" s="54"/>
    </row>
    <row r="543" spans="2:11" x14ac:dyDescent="0.25">
      <c r="B543" s="114"/>
      <c r="C543" s="59" t="s">
        <v>900</v>
      </c>
      <c r="D543" s="35" t="s">
        <v>901</v>
      </c>
      <c r="E543" s="17">
        <v>0</v>
      </c>
      <c r="F543" s="17">
        <v>0</v>
      </c>
      <c r="G543" s="54">
        <v>0</v>
      </c>
      <c r="H543" s="10" t="s">
        <v>881</v>
      </c>
      <c r="I543" s="54">
        <v>0</v>
      </c>
      <c r="J543" s="54">
        <v>0</v>
      </c>
      <c r="K543" s="54">
        <v>0</v>
      </c>
    </row>
    <row r="544" spans="2:11" x14ac:dyDescent="0.25">
      <c r="B544" s="114"/>
      <c r="C544" s="59" t="s">
        <v>902</v>
      </c>
      <c r="D544" s="35" t="s">
        <v>901</v>
      </c>
      <c r="E544" s="17">
        <v>0</v>
      </c>
      <c r="F544" s="17">
        <v>0</v>
      </c>
      <c r="G544" s="54">
        <v>0</v>
      </c>
      <c r="H544" s="10" t="s">
        <v>881</v>
      </c>
      <c r="I544" s="54">
        <v>0</v>
      </c>
      <c r="J544" s="54">
        <v>0</v>
      </c>
      <c r="K544" s="54">
        <v>0</v>
      </c>
    </row>
    <row r="545" spans="2:11" ht="31.5" x14ac:dyDescent="0.25">
      <c r="B545" s="114"/>
      <c r="C545" s="59" t="s">
        <v>903</v>
      </c>
      <c r="D545" s="35" t="s">
        <v>904</v>
      </c>
      <c r="E545" s="17">
        <v>0</v>
      </c>
      <c r="F545" s="17">
        <v>0</v>
      </c>
      <c r="G545" s="54">
        <v>0</v>
      </c>
      <c r="H545" s="10" t="s">
        <v>881</v>
      </c>
      <c r="I545" s="54">
        <v>0</v>
      </c>
      <c r="J545" s="54">
        <v>0</v>
      </c>
      <c r="K545" s="54">
        <v>0</v>
      </c>
    </row>
    <row r="546" spans="2:11" x14ac:dyDescent="0.25">
      <c r="B546" s="17">
        <v>7</v>
      </c>
      <c r="C546" s="34" t="s">
        <v>905</v>
      </c>
      <c r="D546" s="35"/>
      <c r="E546" s="17"/>
      <c r="F546" s="17"/>
      <c r="G546" s="54"/>
      <c r="H546" s="10"/>
      <c r="I546" s="54"/>
      <c r="J546" s="54"/>
      <c r="K546" s="54"/>
    </row>
    <row r="547" spans="2:11" x14ac:dyDescent="0.25">
      <c r="B547" s="114"/>
      <c r="C547" s="59" t="s">
        <v>906</v>
      </c>
      <c r="D547" s="35" t="s">
        <v>890</v>
      </c>
      <c r="E547" s="17">
        <v>0</v>
      </c>
      <c r="F547" s="17">
        <v>0</v>
      </c>
      <c r="G547" s="54">
        <v>0</v>
      </c>
      <c r="H547" s="10" t="s">
        <v>881</v>
      </c>
      <c r="I547" s="54">
        <v>0</v>
      </c>
      <c r="J547" s="54">
        <v>0</v>
      </c>
      <c r="K547" s="54">
        <v>0</v>
      </c>
    </row>
    <row r="548" spans="2:11" x14ac:dyDescent="0.25">
      <c r="B548" s="114"/>
      <c r="C548" s="59" t="s">
        <v>907</v>
      </c>
      <c r="D548" s="35" t="s">
        <v>606</v>
      </c>
      <c r="E548" s="17">
        <v>0</v>
      </c>
      <c r="F548" s="17">
        <v>0</v>
      </c>
      <c r="G548" s="54">
        <v>0</v>
      </c>
      <c r="H548" s="10" t="s">
        <v>881</v>
      </c>
      <c r="I548" s="54">
        <v>0</v>
      </c>
      <c r="J548" s="54">
        <v>0</v>
      </c>
      <c r="K548" s="54">
        <v>0</v>
      </c>
    </row>
    <row r="549" spans="2:11" x14ac:dyDescent="0.25">
      <c r="B549" s="17">
        <v>8</v>
      </c>
      <c r="C549" s="34" t="s">
        <v>908</v>
      </c>
      <c r="D549" s="35"/>
      <c r="E549" s="17"/>
      <c r="F549" s="17"/>
      <c r="G549" s="54"/>
      <c r="H549" s="10"/>
      <c r="I549" s="54"/>
      <c r="J549" s="54"/>
      <c r="K549" s="54"/>
    </row>
    <row r="550" spans="2:11" x14ac:dyDescent="0.25">
      <c r="B550" s="114"/>
      <c r="C550" s="59" t="s">
        <v>908</v>
      </c>
      <c r="D550" s="35" t="s">
        <v>890</v>
      </c>
      <c r="E550" s="17">
        <v>0</v>
      </c>
      <c r="F550" s="17">
        <v>0</v>
      </c>
      <c r="G550" s="54">
        <v>0</v>
      </c>
      <c r="H550" s="10" t="s">
        <v>881</v>
      </c>
      <c r="I550" s="54">
        <v>0</v>
      </c>
      <c r="J550" s="54">
        <v>0</v>
      </c>
      <c r="K550" s="54">
        <v>0</v>
      </c>
    </row>
    <row r="551" spans="2:11" x14ac:dyDescent="0.25">
      <c r="B551" s="22">
        <v>18</v>
      </c>
      <c r="C551" s="34" t="s">
        <v>492</v>
      </c>
      <c r="D551" s="9"/>
      <c r="E551" s="55"/>
      <c r="F551" s="55"/>
      <c r="G551" s="55"/>
      <c r="H551" s="22"/>
      <c r="I551" s="55"/>
      <c r="J551" s="55"/>
      <c r="K551" s="55"/>
    </row>
    <row r="552" spans="2:11" x14ac:dyDescent="0.25">
      <c r="B552" s="17">
        <v>1</v>
      </c>
      <c r="C552" s="34" t="s">
        <v>565</v>
      </c>
      <c r="D552" s="35"/>
      <c r="E552" s="17"/>
      <c r="F552" s="17"/>
      <c r="G552" s="54"/>
      <c r="H552" s="10"/>
      <c r="I552" s="54"/>
      <c r="J552" s="54"/>
      <c r="K552" s="54"/>
    </row>
    <row r="553" spans="2:11" x14ac:dyDescent="0.25">
      <c r="B553" s="114"/>
      <c r="C553" s="59" t="s">
        <v>877</v>
      </c>
      <c r="D553" s="35" t="s">
        <v>601</v>
      </c>
      <c r="E553" s="17">
        <v>16</v>
      </c>
      <c r="F553" s="17">
        <v>0</v>
      </c>
      <c r="G553" s="54">
        <v>0</v>
      </c>
      <c r="H553" s="10" t="s">
        <v>881</v>
      </c>
      <c r="I553" s="54">
        <v>0</v>
      </c>
      <c r="J553" s="54">
        <v>0</v>
      </c>
      <c r="K553" s="54">
        <v>0</v>
      </c>
    </row>
    <row r="554" spans="2:11" x14ac:dyDescent="0.25">
      <c r="B554" s="114"/>
      <c r="C554" s="59" t="s">
        <v>879</v>
      </c>
      <c r="D554" s="35" t="s">
        <v>601</v>
      </c>
      <c r="E554" s="17">
        <v>0</v>
      </c>
      <c r="F554" s="17">
        <v>0</v>
      </c>
      <c r="G554" s="54">
        <v>0</v>
      </c>
      <c r="H554" s="10" t="s">
        <v>881</v>
      </c>
      <c r="I554" s="54">
        <v>0</v>
      </c>
      <c r="J554" s="54">
        <v>0</v>
      </c>
      <c r="K554" s="54">
        <v>0</v>
      </c>
    </row>
    <row r="555" spans="2:11" x14ac:dyDescent="0.25">
      <c r="B555" s="114"/>
      <c r="C555" s="59" t="s">
        <v>880</v>
      </c>
      <c r="D555" s="35" t="s">
        <v>601</v>
      </c>
      <c r="E555" s="17">
        <v>0</v>
      </c>
      <c r="F555" s="17">
        <v>0</v>
      </c>
      <c r="G555" s="54">
        <v>0</v>
      </c>
      <c r="H555" s="10" t="s">
        <v>881</v>
      </c>
      <c r="I555" s="54">
        <v>0</v>
      </c>
      <c r="J555" s="54">
        <v>0</v>
      </c>
      <c r="K555" s="54">
        <v>0</v>
      </c>
    </row>
    <row r="556" spans="2:11" x14ac:dyDescent="0.25">
      <c r="B556" s="114"/>
      <c r="C556" s="59" t="s">
        <v>882</v>
      </c>
      <c r="D556" s="35" t="s">
        <v>601</v>
      </c>
      <c r="E556" s="17">
        <v>0</v>
      </c>
      <c r="F556" s="17">
        <v>0</v>
      </c>
      <c r="G556" s="54">
        <v>0</v>
      </c>
      <c r="H556" s="10" t="s">
        <v>881</v>
      </c>
      <c r="I556" s="54">
        <v>0</v>
      </c>
      <c r="J556" s="54">
        <v>0</v>
      </c>
      <c r="K556" s="54">
        <v>0</v>
      </c>
    </row>
    <row r="557" spans="2:11" x14ac:dyDescent="0.25">
      <c r="B557" s="114"/>
      <c r="C557" s="59" t="s">
        <v>883</v>
      </c>
      <c r="D557" s="35" t="s">
        <v>601</v>
      </c>
      <c r="E557" s="17">
        <v>0</v>
      </c>
      <c r="F557" s="17">
        <v>0</v>
      </c>
      <c r="G557" s="54">
        <v>0</v>
      </c>
      <c r="H557" s="10" t="s">
        <v>881</v>
      </c>
      <c r="I557" s="54">
        <v>0</v>
      </c>
      <c r="J557" s="54">
        <v>0</v>
      </c>
      <c r="K557" s="54">
        <v>0</v>
      </c>
    </row>
    <row r="558" spans="2:11" x14ac:dyDescent="0.25">
      <c r="B558" s="114"/>
      <c r="C558" s="59" t="s">
        <v>884</v>
      </c>
      <c r="D558" s="35" t="s">
        <v>601</v>
      </c>
      <c r="E558" s="17">
        <v>0</v>
      </c>
      <c r="F558" s="17">
        <v>0</v>
      </c>
      <c r="G558" s="54">
        <v>0</v>
      </c>
      <c r="H558" s="10" t="s">
        <v>881</v>
      </c>
      <c r="I558" s="54">
        <v>0</v>
      </c>
      <c r="J558" s="54">
        <v>0</v>
      </c>
      <c r="K558" s="54">
        <v>0</v>
      </c>
    </row>
    <row r="559" spans="2:11" x14ac:dyDescent="0.25">
      <c r="B559" s="17">
        <v>2</v>
      </c>
      <c r="C559" s="34" t="s">
        <v>566</v>
      </c>
      <c r="D559" s="35"/>
      <c r="E559" s="17"/>
      <c r="F559" s="17"/>
      <c r="G559" s="54"/>
      <c r="H559" s="10"/>
      <c r="I559" s="54"/>
      <c r="J559" s="54"/>
      <c r="K559" s="54"/>
    </row>
    <row r="560" spans="2:11" x14ac:dyDescent="0.25">
      <c r="B560" s="114"/>
      <c r="C560" s="59" t="s">
        <v>885</v>
      </c>
      <c r="D560" s="35" t="s">
        <v>608</v>
      </c>
      <c r="E560" s="17">
        <v>0</v>
      </c>
      <c r="F560" s="17">
        <v>0</v>
      </c>
      <c r="G560" s="54">
        <v>0</v>
      </c>
      <c r="H560" s="10" t="s">
        <v>881</v>
      </c>
      <c r="I560" s="54">
        <v>0</v>
      </c>
      <c r="J560" s="54">
        <v>0</v>
      </c>
      <c r="K560" s="54">
        <v>0</v>
      </c>
    </row>
    <row r="561" spans="2:11" x14ac:dyDescent="0.25">
      <c r="B561" s="114"/>
      <c r="C561" s="59" t="s">
        <v>886</v>
      </c>
      <c r="D561" s="35" t="s">
        <v>608</v>
      </c>
      <c r="E561" s="17">
        <v>0</v>
      </c>
      <c r="F561" s="17">
        <v>0</v>
      </c>
      <c r="G561" s="54">
        <v>0</v>
      </c>
      <c r="H561" s="10" t="s">
        <v>881</v>
      </c>
      <c r="I561" s="54">
        <v>0</v>
      </c>
      <c r="J561" s="54">
        <v>0</v>
      </c>
      <c r="K561" s="54">
        <v>0</v>
      </c>
    </row>
    <row r="562" spans="2:11" x14ac:dyDescent="0.25">
      <c r="B562" s="114"/>
      <c r="C562" s="59" t="s">
        <v>887</v>
      </c>
      <c r="D562" s="35" t="s">
        <v>593</v>
      </c>
      <c r="E562" s="17">
        <v>0</v>
      </c>
      <c r="F562" s="17">
        <v>0</v>
      </c>
      <c r="G562" s="54">
        <v>0</v>
      </c>
      <c r="H562" s="10" t="s">
        <v>881</v>
      </c>
      <c r="I562" s="54">
        <v>0</v>
      </c>
      <c r="J562" s="54">
        <v>0</v>
      </c>
      <c r="K562" s="54">
        <v>0</v>
      </c>
    </row>
    <row r="563" spans="2:11" x14ac:dyDescent="0.25">
      <c r="B563" s="17">
        <v>3</v>
      </c>
      <c r="C563" s="34" t="s">
        <v>888</v>
      </c>
      <c r="D563" s="35"/>
      <c r="E563" s="17"/>
      <c r="F563" s="17"/>
      <c r="G563" s="54"/>
      <c r="H563" s="10"/>
      <c r="I563" s="54"/>
      <c r="J563" s="54"/>
      <c r="K563" s="54"/>
    </row>
    <row r="564" spans="2:11" x14ac:dyDescent="0.25">
      <c r="B564" s="114"/>
      <c r="C564" s="59" t="s">
        <v>889</v>
      </c>
      <c r="D564" s="35" t="s">
        <v>890</v>
      </c>
      <c r="E564" s="17">
        <v>0</v>
      </c>
      <c r="F564" s="17">
        <v>0</v>
      </c>
      <c r="G564" s="54">
        <v>0</v>
      </c>
      <c r="H564" s="10" t="s">
        <v>881</v>
      </c>
      <c r="I564" s="54">
        <v>0</v>
      </c>
      <c r="J564" s="54">
        <v>0</v>
      </c>
      <c r="K564" s="54">
        <v>0</v>
      </c>
    </row>
    <row r="565" spans="2:11" x14ac:dyDescent="0.25">
      <c r="B565" s="114"/>
      <c r="C565" s="59" t="s">
        <v>891</v>
      </c>
      <c r="D565" s="35" t="s">
        <v>892</v>
      </c>
      <c r="E565" s="17">
        <v>0</v>
      </c>
      <c r="F565" s="17">
        <v>0</v>
      </c>
      <c r="G565" s="54">
        <v>0</v>
      </c>
      <c r="H565" s="10" t="s">
        <v>881</v>
      </c>
      <c r="I565" s="54">
        <v>0</v>
      </c>
      <c r="J565" s="54">
        <v>0</v>
      </c>
      <c r="K565" s="54">
        <v>0</v>
      </c>
    </row>
    <row r="566" spans="2:11" x14ac:dyDescent="0.25">
      <c r="B566" s="114"/>
      <c r="C566" s="59" t="s">
        <v>893</v>
      </c>
      <c r="D566" s="35" t="s">
        <v>892</v>
      </c>
      <c r="E566" s="17">
        <v>0</v>
      </c>
      <c r="F566" s="17">
        <v>0</v>
      </c>
      <c r="G566" s="54">
        <v>0</v>
      </c>
      <c r="H566" s="10" t="s">
        <v>881</v>
      </c>
      <c r="I566" s="54">
        <v>0</v>
      </c>
      <c r="J566" s="54">
        <v>0</v>
      </c>
      <c r="K566" s="54">
        <v>0</v>
      </c>
    </row>
    <row r="567" spans="2:11" x14ac:dyDescent="0.25">
      <c r="B567" s="114"/>
      <c r="C567" s="59" t="s">
        <v>894</v>
      </c>
      <c r="D567" s="35" t="s">
        <v>892</v>
      </c>
      <c r="E567" s="17">
        <v>0</v>
      </c>
      <c r="F567" s="17">
        <v>0</v>
      </c>
      <c r="G567" s="54">
        <v>0</v>
      </c>
      <c r="H567" s="10" t="s">
        <v>881</v>
      </c>
      <c r="I567" s="54">
        <v>0</v>
      </c>
      <c r="J567" s="54">
        <v>0</v>
      </c>
      <c r="K567" s="54">
        <v>0</v>
      </c>
    </row>
    <row r="568" spans="2:11" x14ac:dyDescent="0.25">
      <c r="B568" s="17">
        <v>4</v>
      </c>
      <c r="C568" s="34" t="s">
        <v>895</v>
      </c>
      <c r="D568" s="35"/>
      <c r="E568" s="17"/>
      <c r="F568" s="17"/>
      <c r="G568" s="54"/>
      <c r="H568" s="10"/>
      <c r="I568" s="54"/>
      <c r="J568" s="54"/>
      <c r="K568" s="54"/>
    </row>
    <row r="569" spans="2:11" x14ac:dyDescent="0.25">
      <c r="B569" s="114"/>
      <c r="C569" s="59" t="s">
        <v>896</v>
      </c>
      <c r="D569" s="35" t="s">
        <v>601</v>
      </c>
      <c r="E569" s="17">
        <v>0</v>
      </c>
      <c r="F569" s="17">
        <v>0</v>
      </c>
      <c r="G569" s="54">
        <v>0</v>
      </c>
      <c r="H569" s="10" t="s">
        <v>881</v>
      </c>
      <c r="I569" s="54">
        <v>0</v>
      </c>
      <c r="J569" s="54">
        <v>0</v>
      </c>
      <c r="K569" s="54">
        <v>0</v>
      </c>
    </row>
    <row r="570" spans="2:11" x14ac:dyDescent="0.25">
      <c r="B570" s="114"/>
      <c r="C570" s="59" t="s">
        <v>897</v>
      </c>
      <c r="D570" s="35" t="s">
        <v>601</v>
      </c>
      <c r="E570" s="17">
        <v>0</v>
      </c>
      <c r="F570" s="17">
        <v>0</v>
      </c>
      <c r="G570" s="54">
        <v>0</v>
      </c>
      <c r="H570" s="10" t="s">
        <v>881</v>
      </c>
      <c r="I570" s="54">
        <v>0</v>
      </c>
      <c r="J570" s="54">
        <v>0</v>
      </c>
      <c r="K570" s="54">
        <v>0</v>
      </c>
    </row>
    <row r="571" spans="2:11" x14ac:dyDescent="0.25">
      <c r="B571" s="114"/>
      <c r="C571" s="59" t="s">
        <v>898</v>
      </c>
      <c r="D571" s="35" t="s">
        <v>593</v>
      </c>
      <c r="E571" s="17">
        <v>0</v>
      </c>
      <c r="F571" s="17">
        <v>0</v>
      </c>
      <c r="G571" s="54">
        <v>0</v>
      </c>
      <c r="H571" s="10" t="s">
        <v>881</v>
      </c>
      <c r="I571" s="54">
        <v>0</v>
      </c>
      <c r="J571" s="54">
        <v>0</v>
      </c>
      <c r="K571" s="54">
        <v>0</v>
      </c>
    </row>
    <row r="572" spans="2:11" x14ac:dyDescent="0.25">
      <c r="B572" s="17">
        <v>5</v>
      </c>
      <c r="C572" s="34" t="s">
        <v>899</v>
      </c>
      <c r="D572" s="35"/>
      <c r="E572" s="17"/>
      <c r="F572" s="17"/>
      <c r="G572" s="54"/>
      <c r="H572" s="10"/>
      <c r="I572" s="54"/>
      <c r="J572" s="54"/>
      <c r="K572" s="54"/>
    </row>
    <row r="573" spans="2:11" x14ac:dyDescent="0.25">
      <c r="B573" s="114"/>
      <c r="C573" s="59" t="s">
        <v>899</v>
      </c>
      <c r="D573" s="35" t="s">
        <v>601</v>
      </c>
      <c r="E573" s="17">
        <v>0</v>
      </c>
      <c r="F573" s="17">
        <v>0</v>
      </c>
      <c r="G573" s="54">
        <v>0</v>
      </c>
      <c r="H573" s="10" t="s">
        <v>881</v>
      </c>
      <c r="I573" s="54">
        <v>0</v>
      </c>
      <c r="J573" s="54">
        <v>0</v>
      </c>
      <c r="K573" s="54">
        <v>0</v>
      </c>
    </row>
    <row r="574" spans="2:11" x14ac:dyDescent="0.25">
      <c r="B574" s="17">
        <v>6</v>
      </c>
      <c r="C574" s="34" t="s">
        <v>571</v>
      </c>
      <c r="D574" s="35"/>
      <c r="E574" s="17"/>
      <c r="F574" s="17"/>
      <c r="G574" s="54"/>
      <c r="H574" s="10"/>
      <c r="I574" s="54"/>
      <c r="J574" s="54"/>
      <c r="K574" s="54"/>
    </row>
    <row r="575" spans="2:11" x14ac:dyDescent="0.25">
      <c r="B575" s="114"/>
      <c r="C575" s="59" t="s">
        <v>900</v>
      </c>
      <c r="D575" s="35" t="s">
        <v>901</v>
      </c>
      <c r="E575" s="17">
        <v>0</v>
      </c>
      <c r="F575" s="17">
        <v>0</v>
      </c>
      <c r="G575" s="54">
        <v>0</v>
      </c>
      <c r="H575" s="10" t="s">
        <v>881</v>
      </c>
      <c r="I575" s="54">
        <v>0</v>
      </c>
      <c r="J575" s="54">
        <v>0</v>
      </c>
      <c r="K575" s="54">
        <v>0</v>
      </c>
    </row>
    <row r="576" spans="2:11" x14ac:dyDescent="0.25">
      <c r="B576" s="114"/>
      <c r="C576" s="59" t="s">
        <v>902</v>
      </c>
      <c r="D576" s="35" t="s">
        <v>901</v>
      </c>
      <c r="E576" s="17">
        <v>0</v>
      </c>
      <c r="F576" s="17">
        <v>0</v>
      </c>
      <c r="G576" s="54">
        <v>0</v>
      </c>
      <c r="H576" s="10" t="s">
        <v>881</v>
      </c>
      <c r="I576" s="54">
        <v>0</v>
      </c>
      <c r="J576" s="54">
        <v>0</v>
      </c>
      <c r="K576" s="54">
        <v>0</v>
      </c>
    </row>
    <row r="577" spans="2:11" ht="31.5" x14ac:dyDescent="0.25">
      <c r="B577" s="114"/>
      <c r="C577" s="59" t="s">
        <v>903</v>
      </c>
      <c r="D577" s="35" t="s">
        <v>904</v>
      </c>
      <c r="E577" s="17">
        <v>0</v>
      </c>
      <c r="F577" s="17">
        <v>0</v>
      </c>
      <c r="G577" s="54">
        <v>0</v>
      </c>
      <c r="H577" s="10" t="s">
        <v>881</v>
      </c>
      <c r="I577" s="54">
        <v>0</v>
      </c>
      <c r="J577" s="54">
        <v>0</v>
      </c>
      <c r="K577" s="54">
        <v>0</v>
      </c>
    </row>
    <row r="578" spans="2:11" x14ac:dyDescent="0.25">
      <c r="B578" s="17">
        <v>7</v>
      </c>
      <c r="C578" s="34" t="s">
        <v>905</v>
      </c>
      <c r="D578" s="35"/>
      <c r="E578" s="17"/>
      <c r="F578" s="17"/>
      <c r="G578" s="54"/>
      <c r="H578" s="10"/>
      <c r="I578" s="54"/>
      <c r="J578" s="54"/>
      <c r="K578" s="54"/>
    </row>
    <row r="579" spans="2:11" x14ac:dyDescent="0.25">
      <c r="B579" s="114"/>
      <c r="C579" s="59" t="s">
        <v>906</v>
      </c>
      <c r="D579" s="35" t="s">
        <v>890</v>
      </c>
      <c r="E579" s="17">
        <v>0</v>
      </c>
      <c r="F579" s="17">
        <v>0</v>
      </c>
      <c r="G579" s="54">
        <v>0</v>
      </c>
      <c r="H579" s="10" t="s">
        <v>881</v>
      </c>
      <c r="I579" s="54">
        <v>0</v>
      </c>
      <c r="J579" s="54">
        <v>0</v>
      </c>
      <c r="K579" s="54">
        <v>0</v>
      </c>
    </row>
    <row r="580" spans="2:11" x14ac:dyDescent="0.25">
      <c r="B580" s="114"/>
      <c r="C580" s="59" t="s">
        <v>907</v>
      </c>
      <c r="D580" s="35" t="s">
        <v>606</v>
      </c>
      <c r="E580" s="17">
        <v>0</v>
      </c>
      <c r="F580" s="17">
        <v>0</v>
      </c>
      <c r="G580" s="54">
        <v>0</v>
      </c>
      <c r="H580" s="10" t="s">
        <v>881</v>
      </c>
      <c r="I580" s="54">
        <v>0</v>
      </c>
      <c r="J580" s="54">
        <v>0</v>
      </c>
      <c r="K580" s="54">
        <v>0</v>
      </c>
    </row>
    <row r="581" spans="2:11" x14ac:dyDescent="0.25">
      <c r="B581" s="17">
        <v>8</v>
      </c>
      <c r="C581" s="34" t="s">
        <v>908</v>
      </c>
      <c r="D581" s="35"/>
      <c r="E581" s="17"/>
      <c r="F581" s="17"/>
      <c r="G581" s="54"/>
      <c r="H581" s="10"/>
      <c r="I581" s="54"/>
      <c r="J581" s="54"/>
      <c r="K581" s="54"/>
    </row>
    <row r="582" spans="2:11" x14ac:dyDescent="0.25">
      <c r="B582" s="114"/>
      <c r="C582" s="59" t="s">
        <v>908</v>
      </c>
      <c r="D582" s="35" t="s">
        <v>890</v>
      </c>
      <c r="E582" s="17">
        <v>0</v>
      </c>
      <c r="F582" s="17">
        <v>0</v>
      </c>
      <c r="G582" s="54">
        <v>0</v>
      </c>
      <c r="H582" s="10" t="s">
        <v>881</v>
      </c>
      <c r="I582" s="54">
        <v>0</v>
      </c>
      <c r="J582" s="54">
        <v>0</v>
      </c>
      <c r="K582" s="54">
        <v>0</v>
      </c>
    </row>
    <row r="583" spans="2:11" x14ac:dyDescent="0.25">
      <c r="B583" s="22">
        <v>19</v>
      </c>
      <c r="C583" s="34" t="s">
        <v>493</v>
      </c>
      <c r="D583" s="9"/>
      <c r="E583" s="55"/>
      <c r="F583" s="55"/>
      <c r="G583" s="55"/>
      <c r="H583" s="22"/>
      <c r="I583" s="55"/>
      <c r="J583" s="55"/>
      <c r="K583" s="55"/>
    </row>
    <row r="584" spans="2:11" x14ac:dyDescent="0.25">
      <c r="B584" s="17">
        <v>1</v>
      </c>
      <c r="C584" s="34" t="s">
        <v>565</v>
      </c>
      <c r="D584" s="35"/>
      <c r="E584" s="17"/>
      <c r="F584" s="17"/>
      <c r="G584" s="54"/>
      <c r="H584" s="10"/>
      <c r="I584" s="54"/>
      <c r="J584" s="54"/>
      <c r="K584" s="54"/>
    </row>
    <row r="585" spans="2:11" x14ac:dyDescent="0.25">
      <c r="B585" s="114"/>
      <c r="C585" s="59" t="s">
        <v>877</v>
      </c>
      <c r="D585" s="35" t="s">
        <v>601</v>
      </c>
      <c r="E585" s="17">
        <v>18</v>
      </c>
      <c r="F585" s="17">
        <v>0</v>
      </c>
      <c r="G585" s="54">
        <v>0</v>
      </c>
      <c r="H585" s="10" t="s">
        <v>881</v>
      </c>
      <c r="I585" s="54">
        <v>0</v>
      </c>
      <c r="J585" s="54">
        <v>0</v>
      </c>
      <c r="K585" s="54">
        <v>0</v>
      </c>
    </row>
    <row r="586" spans="2:11" x14ac:dyDescent="0.25">
      <c r="B586" s="114"/>
      <c r="C586" s="59" t="s">
        <v>879</v>
      </c>
      <c r="D586" s="35" t="s">
        <v>601</v>
      </c>
      <c r="E586" s="17">
        <v>0</v>
      </c>
      <c r="F586" s="17">
        <v>0</v>
      </c>
      <c r="G586" s="54">
        <v>0</v>
      </c>
      <c r="H586" s="10" t="s">
        <v>881</v>
      </c>
      <c r="I586" s="54">
        <v>0</v>
      </c>
      <c r="J586" s="54">
        <v>0</v>
      </c>
      <c r="K586" s="54">
        <v>0</v>
      </c>
    </row>
    <row r="587" spans="2:11" x14ac:dyDescent="0.25">
      <c r="B587" s="114"/>
      <c r="C587" s="59" t="s">
        <v>880</v>
      </c>
      <c r="D587" s="35" t="s">
        <v>601</v>
      </c>
      <c r="E587" s="17">
        <v>0</v>
      </c>
      <c r="F587" s="17">
        <v>0</v>
      </c>
      <c r="G587" s="54">
        <v>0</v>
      </c>
      <c r="H587" s="10" t="s">
        <v>881</v>
      </c>
      <c r="I587" s="54">
        <v>0</v>
      </c>
      <c r="J587" s="54">
        <v>0</v>
      </c>
      <c r="K587" s="54">
        <v>0</v>
      </c>
    </row>
    <row r="588" spans="2:11" x14ac:dyDescent="0.25">
      <c r="B588" s="114"/>
      <c r="C588" s="59" t="s">
        <v>882</v>
      </c>
      <c r="D588" s="35" t="s">
        <v>601</v>
      </c>
      <c r="E588" s="17">
        <v>0</v>
      </c>
      <c r="F588" s="17">
        <v>0</v>
      </c>
      <c r="G588" s="54">
        <v>0</v>
      </c>
      <c r="H588" s="10" t="s">
        <v>881</v>
      </c>
      <c r="I588" s="54">
        <v>0</v>
      </c>
      <c r="J588" s="54">
        <v>0</v>
      </c>
      <c r="K588" s="54">
        <v>0</v>
      </c>
    </row>
    <row r="589" spans="2:11" x14ac:dyDescent="0.25">
      <c r="B589" s="114"/>
      <c r="C589" s="59" t="s">
        <v>883</v>
      </c>
      <c r="D589" s="35" t="s">
        <v>601</v>
      </c>
      <c r="E589" s="17">
        <v>0</v>
      </c>
      <c r="F589" s="17">
        <v>0</v>
      </c>
      <c r="G589" s="54">
        <v>0</v>
      </c>
      <c r="H589" s="10" t="s">
        <v>881</v>
      </c>
      <c r="I589" s="54">
        <v>0</v>
      </c>
      <c r="J589" s="54">
        <v>0</v>
      </c>
      <c r="K589" s="54">
        <v>0</v>
      </c>
    </row>
    <row r="590" spans="2:11" x14ac:dyDescent="0.25">
      <c r="B590" s="114"/>
      <c r="C590" s="59" t="s">
        <v>884</v>
      </c>
      <c r="D590" s="35" t="s">
        <v>601</v>
      </c>
      <c r="E590" s="17">
        <v>0</v>
      </c>
      <c r="F590" s="17">
        <v>0</v>
      </c>
      <c r="G590" s="54">
        <v>0</v>
      </c>
      <c r="H590" s="10" t="s">
        <v>881</v>
      </c>
      <c r="I590" s="54">
        <v>0</v>
      </c>
      <c r="J590" s="54">
        <v>0</v>
      </c>
      <c r="K590" s="54">
        <v>0</v>
      </c>
    </row>
    <row r="591" spans="2:11" x14ac:dyDescent="0.25">
      <c r="B591" s="17">
        <v>2</v>
      </c>
      <c r="C591" s="34" t="s">
        <v>566</v>
      </c>
      <c r="D591" s="35"/>
      <c r="E591" s="17"/>
      <c r="F591" s="17"/>
      <c r="G591" s="54"/>
      <c r="H591" s="10"/>
      <c r="I591" s="54"/>
      <c r="J591" s="54"/>
      <c r="K591" s="54"/>
    </row>
    <row r="592" spans="2:11" x14ac:dyDescent="0.25">
      <c r="B592" s="114"/>
      <c r="C592" s="59" t="s">
        <v>885</v>
      </c>
      <c r="D592" s="35" t="s">
        <v>608</v>
      </c>
      <c r="E592" s="17">
        <v>0</v>
      </c>
      <c r="F592" s="17">
        <v>0</v>
      </c>
      <c r="G592" s="54">
        <v>0</v>
      </c>
      <c r="H592" s="10" t="s">
        <v>881</v>
      </c>
      <c r="I592" s="54">
        <v>0</v>
      </c>
      <c r="J592" s="54">
        <v>0</v>
      </c>
      <c r="K592" s="54">
        <v>0</v>
      </c>
    </row>
    <row r="593" spans="2:11" x14ac:dyDescent="0.25">
      <c r="B593" s="114"/>
      <c r="C593" s="59" t="s">
        <v>886</v>
      </c>
      <c r="D593" s="35" t="s">
        <v>608</v>
      </c>
      <c r="E593" s="17">
        <v>0</v>
      </c>
      <c r="F593" s="17">
        <v>0</v>
      </c>
      <c r="G593" s="54">
        <v>0</v>
      </c>
      <c r="H593" s="10" t="s">
        <v>881</v>
      </c>
      <c r="I593" s="54">
        <v>0</v>
      </c>
      <c r="J593" s="54">
        <v>0</v>
      </c>
      <c r="K593" s="54">
        <v>0</v>
      </c>
    </row>
    <row r="594" spans="2:11" x14ac:dyDescent="0.25">
      <c r="B594" s="114"/>
      <c r="C594" s="59" t="s">
        <v>887</v>
      </c>
      <c r="D594" s="35" t="s">
        <v>593</v>
      </c>
      <c r="E594" s="17">
        <v>0</v>
      </c>
      <c r="F594" s="17">
        <v>0</v>
      </c>
      <c r="G594" s="54">
        <v>0</v>
      </c>
      <c r="H594" s="10" t="s">
        <v>881</v>
      </c>
      <c r="I594" s="54">
        <v>0</v>
      </c>
      <c r="J594" s="54">
        <v>0</v>
      </c>
      <c r="K594" s="54">
        <v>0</v>
      </c>
    </row>
    <row r="595" spans="2:11" x14ac:dyDescent="0.25">
      <c r="B595" s="17">
        <v>3</v>
      </c>
      <c r="C595" s="34" t="s">
        <v>888</v>
      </c>
      <c r="D595" s="35"/>
      <c r="E595" s="17"/>
      <c r="F595" s="17"/>
      <c r="G595" s="54"/>
      <c r="H595" s="10"/>
      <c r="I595" s="54"/>
      <c r="J595" s="54"/>
      <c r="K595" s="54"/>
    </row>
    <row r="596" spans="2:11" x14ac:dyDescent="0.25">
      <c r="B596" s="114"/>
      <c r="C596" s="59" t="s">
        <v>889</v>
      </c>
      <c r="D596" s="35" t="s">
        <v>890</v>
      </c>
      <c r="E596" s="17">
        <v>0</v>
      </c>
      <c r="F596" s="17">
        <v>0</v>
      </c>
      <c r="G596" s="54">
        <v>0</v>
      </c>
      <c r="H596" s="10" t="s">
        <v>881</v>
      </c>
      <c r="I596" s="54">
        <v>0</v>
      </c>
      <c r="J596" s="54">
        <v>0</v>
      </c>
      <c r="K596" s="54">
        <v>0</v>
      </c>
    </row>
    <row r="597" spans="2:11" x14ac:dyDescent="0.25">
      <c r="B597" s="114"/>
      <c r="C597" s="59" t="s">
        <v>891</v>
      </c>
      <c r="D597" s="35" t="s">
        <v>892</v>
      </c>
      <c r="E597" s="17">
        <v>0</v>
      </c>
      <c r="F597" s="17">
        <v>0</v>
      </c>
      <c r="G597" s="54">
        <v>0</v>
      </c>
      <c r="H597" s="10" t="s">
        <v>881</v>
      </c>
      <c r="I597" s="54">
        <v>0</v>
      </c>
      <c r="J597" s="54">
        <v>0</v>
      </c>
      <c r="K597" s="54">
        <v>0</v>
      </c>
    </row>
    <row r="598" spans="2:11" x14ac:dyDescent="0.25">
      <c r="B598" s="114"/>
      <c r="C598" s="59" t="s">
        <v>893</v>
      </c>
      <c r="D598" s="35" t="s">
        <v>892</v>
      </c>
      <c r="E598" s="17">
        <v>0</v>
      </c>
      <c r="F598" s="17">
        <v>0</v>
      </c>
      <c r="G598" s="54">
        <v>0</v>
      </c>
      <c r="H598" s="10" t="s">
        <v>881</v>
      </c>
      <c r="I598" s="54">
        <v>0</v>
      </c>
      <c r="J598" s="54">
        <v>0</v>
      </c>
      <c r="K598" s="54">
        <v>0</v>
      </c>
    </row>
    <row r="599" spans="2:11" x14ac:dyDescent="0.25">
      <c r="B599" s="114"/>
      <c r="C599" s="59" t="s">
        <v>894</v>
      </c>
      <c r="D599" s="35" t="s">
        <v>892</v>
      </c>
      <c r="E599" s="17">
        <v>0</v>
      </c>
      <c r="F599" s="17">
        <v>0</v>
      </c>
      <c r="G599" s="54">
        <v>0</v>
      </c>
      <c r="H599" s="10" t="s">
        <v>881</v>
      </c>
      <c r="I599" s="54">
        <v>0</v>
      </c>
      <c r="J599" s="54">
        <v>0</v>
      </c>
      <c r="K599" s="54">
        <v>0</v>
      </c>
    </row>
    <row r="600" spans="2:11" x14ac:dyDescent="0.25">
      <c r="B600" s="17">
        <v>4</v>
      </c>
      <c r="C600" s="34" t="s">
        <v>895</v>
      </c>
      <c r="D600" s="35"/>
      <c r="E600" s="17"/>
      <c r="F600" s="17"/>
      <c r="G600" s="54"/>
      <c r="H600" s="10"/>
      <c r="I600" s="54"/>
      <c r="J600" s="54"/>
      <c r="K600" s="54"/>
    </row>
    <row r="601" spans="2:11" x14ac:dyDescent="0.25">
      <c r="B601" s="114"/>
      <c r="C601" s="59" t="s">
        <v>896</v>
      </c>
      <c r="D601" s="35" t="s">
        <v>601</v>
      </c>
      <c r="E601" s="17">
        <v>0</v>
      </c>
      <c r="F601" s="17">
        <v>0</v>
      </c>
      <c r="G601" s="54">
        <v>0</v>
      </c>
      <c r="H601" s="10" t="s">
        <v>881</v>
      </c>
      <c r="I601" s="54">
        <v>0</v>
      </c>
      <c r="J601" s="54">
        <v>0</v>
      </c>
      <c r="K601" s="54">
        <v>0</v>
      </c>
    </row>
    <row r="602" spans="2:11" x14ac:dyDescent="0.25">
      <c r="B602" s="114"/>
      <c r="C602" s="59" t="s">
        <v>897</v>
      </c>
      <c r="D602" s="35" t="s">
        <v>601</v>
      </c>
      <c r="E602" s="17">
        <v>0</v>
      </c>
      <c r="F602" s="17">
        <v>0</v>
      </c>
      <c r="G602" s="54">
        <v>0</v>
      </c>
      <c r="H602" s="10" t="s">
        <v>881</v>
      </c>
      <c r="I602" s="54">
        <v>0</v>
      </c>
      <c r="J602" s="54">
        <v>0</v>
      </c>
      <c r="K602" s="54">
        <v>0</v>
      </c>
    </row>
    <row r="603" spans="2:11" x14ac:dyDescent="0.25">
      <c r="B603" s="114"/>
      <c r="C603" s="59" t="s">
        <v>898</v>
      </c>
      <c r="D603" s="35" t="s">
        <v>593</v>
      </c>
      <c r="E603" s="17">
        <v>0</v>
      </c>
      <c r="F603" s="17">
        <v>0</v>
      </c>
      <c r="G603" s="54">
        <v>0</v>
      </c>
      <c r="H603" s="10" t="s">
        <v>881</v>
      </c>
      <c r="I603" s="54">
        <v>0</v>
      </c>
      <c r="J603" s="54">
        <v>0</v>
      </c>
      <c r="K603" s="54">
        <v>0</v>
      </c>
    </row>
    <row r="604" spans="2:11" x14ac:dyDescent="0.25">
      <c r="B604" s="17">
        <v>5</v>
      </c>
      <c r="C604" s="34" t="s">
        <v>899</v>
      </c>
      <c r="D604" s="35"/>
      <c r="E604" s="17"/>
      <c r="F604" s="17"/>
      <c r="G604" s="54"/>
      <c r="H604" s="10"/>
      <c r="I604" s="54"/>
      <c r="J604" s="54"/>
      <c r="K604" s="54"/>
    </row>
    <row r="605" spans="2:11" x14ac:dyDescent="0.25">
      <c r="B605" s="114"/>
      <c r="C605" s="59" t="s">
        <v>899</v>
      </c>
      <c r="D605" s="35" t="s">
        <v>601</v>
      </c>
      <c r="E605" s="17">
        <v>0</v>
      </c>
      <c r="F605" s="17">
        <v>0</v>
      </c>
      <c r="G605" s="54">
        <v>0</v>
      </c>
      <c r="H605" s="10" t="s">
        <v>881</v>
      </c>
      <c r="I605" s="54">
        <v>0</v>
      </c>
      <c r="J605" s="54">
        <v>0</v>
      </c>
      <c r="K605" s="54">
        <v>0</v>
      </c>
    </row>
    <row r="606" spans="2:11" x14ac:dyDescent="0.25">
      <c r="B606" s="17">
        <v>6</v>
      </c>
      <c r="C606" s="34" t="s">
        <v>571</v>
      </c>
      <c r="D606" s="35"/>
      <c r="E606" s="17"/>
      <c r="F606" s="17"/>
      <c r="G606" s="54"/>
      <c r="H606" s="10"/>
      <c r="I606" s="54"/>
      <c r="J606" s="54"/>
      <c r="K606" s="54"/>
    </row>
    <row r="607" spans="2:11" x14ac:dyDescent="0.25">
      <c r="B607" s="114"/>
      <c r="C607" s="59" t="s">
        <v>900</v>
      </c>
      <c r="D607" s="35" t="s">
        <v>901</v>
      </c>
      <c r="E607" s="17">
        <v>0</v>
      </c>
      <c r="F607" s="17">
        <v>0</v>
      </c>
      <c r="G607" s="54">
        <v>0</v>
      </c>
      <c r="H607" s="10" t="s">
        <v>881</v>
      </c>
      <c r="I607" s="54">
        <v>0</v>
      </c>
      <c r="J607" s="54">
        <v>0</v>
      </c>
      <c r="K607" s="54">
        <v>0</v>
      </c>
    </row>
    <row r="608" spans="2:11" x14ac:dyDescent="0.25">
      <c r="B608" s="114"/>
      <c r="C608" s="59" t="s">
        <v>902</v>
      </c>
      <c r="D608" s="35" t="s">
        <v>901</v>
      </c>
      <c r="E608" s="17">
        <v>0</v>
      </c>
      <c r="F608" s="17">
        <v>0</v>
      </c>
      <c r="G608" s="54">
        <v>0</v>
      </c>
      <c r="H608" s="10" t="s">
        <v>881</v>
      </c>
      <c r="I608" s="54">
        <v>0</v>
      </c>
      <c r="J608" s="54">
        <v>0</v>
      </c>
      <c r="K608" s="54">
        <v>0</v>
      </c>
    </row>
    <row r="609" spans="2:11" ht="31.5" x14ac:dyDescent="0.25">
      <c r="B609" s="114"/>
      <c r="C609" s="59" t="s">
        <v>903</v>
      </c>
      <c r="D609" s="35" t="s">
        <v>904</v>
      </c>
      <c r="E609" s="17">
        <v>0</v>
      </c>
      <c r="F609" s="17">
        <v>0</v>
      </c>
      <c r="G609" s="54">
        <v>0</v>
      </c>
      <c r="H609" s="10" t="s">
        <v>881</v>
      </c>
      <c r="I609" s="54">
        <v>0</v>
      </c>
      <c r="J609" s="54">
        <v>0</v>
      </c>
      <c r="K609" s="54">
        <v>0</v>
      </c>
    </row>
    <row r="610" spans="2:11" x14ac:dyDescent="0.25">
      <c r="B610" s="17">
        <v>7</v>
      </c>
      <c r="C610" s="34" t="s">
        <v>905</v>
      </c>
      <c r="D610" s="35"/>
      <c r="E610" s="17"/>
      <c r="F610" s="17"/>
      <c r="G610" s="54"/>
      <c r="H610" s="10"/>
      <c r="I610" s="54"/>
      <c r="J610" s="54"/>
      <c r="K610" s="54"/>
    </row>
    <row r="611" spans="2:11" x14ac:dyDescent="0.25">
      <c r="B611" s="114"/>
      <c r="C611" s="59" t="s">
        <v>906</v>
      </c>
      <c r="D611" s="35" t="s">
        <v>890</v>
      </c>
      <c r="E611" s="17">
        <v>0</v>
      </c>
      <c r="F611" s="17">
        <v>0</v>
      </c>
      <c r="G611" s="54">
        <v>0</v>
      </c>
      <c r="H611" s="10" t="s">
        <v>881</v>
      </c>
      <c r="I611" s="54">
        <v>0</v>
      </c>
      <c r="J611" s="54">
        <v>0</v>
      </c>
      <c r="K611" s="54">
        <v>0</v>
      </c>
    </row>
    <row r="612" spans="2:11" x14ac:dyDescent="0.25">
      <c r="B612" s="114"/>
      <c r="C612" s="59" t="s">
        <v>907</v>
      </c>
      <c r="D612" s="35" t="s">
        <v>606</v>
      </c>
      <c r="E612" s="17">
        <v>0</v>
      </c>
      <c r="F612" s="17">
        <v>0</v>
      </c>
      <c r="G612" s="54">
        <v>0</v>
      </c>
      <c r="H612" s="10" t="s">
        <v>881</v>
      </c>
      <c r="I612" s="54">
        <v>0</v>
      </c>
      <c r="J612" s="54">
        <v>0</v>
      </c>
      <c r="K612" s="54">
        <v>0</v>
      </c>
    </row>
    <row r="613" spans="2:11" x14ac:dyDescent="0.25">
      <c r="B613" s="17">
        <v>8</v>
      </c>
      <c r="C613" s="34" t="s">
        <v>908</v>
      </c>
      <c r="D613" s="35"/>
      <c r="E613" s="17"/>
      <c r="F613" s="17"/>
      <c r="G613" s="54"/>
      <c r="H613" s="10"/>
      <c r="I613" s="54"/>
      <c r="J613" s="54"/>
      <c r="K613" s="54"/>
    </row>
    <row r="614" spans="2:11" x14ac:dyDescent="0.25">
      <c r="B614" s="114"/>
      <c r="C614" s="59" t="s">
        <v>908</v>
      </c>
      <c r="D614" s="35" t="s">
        <v>890</v>
      </c>
      <c r="E614" s="17">
        <v>0</v>
      </c>
      <c r="F614" s="17">
        <v>0</v>
      </c>
      <c r="G614" s="54">
        <v>0</v>
      </c>
      <c r="H614" s="10" t="s">
        <v>881</v>
      </c>
      <c r="I614" s="54">
        <v>0</v>
      </c>
      <c r="J614" s="54">
        <v>0</v>
      </c>
      <c r="K614" s="54">
        <v>0</v>
      </c>
    </row>
    <row r="615" spans="2:11" x14ac:dyDescent="0.25">
      <c r="B615" s="22">
        <v>20</v>
      </c>
      <c r="C615" s="34" t="s">
        <v>494</v>
      </c>
      <c r="D615" s="9"/>
      <c r="E615" s="55"/>
      <c r="F615" s="55"/>
      <c r="G615" s="55"/>
      <c r="H615" s="22"/>
      <c r="I615" s="55"/>
      <c r="J615" s="55"/>
      <c r="K615" s="55"/>
    </row>
    <row r="616" spans="2:11" x14ac:dyDescent="0.25">
      <c r="B616" s="17">
        <v>1</v>
      </c>
      <c r="C616" s="34" t="s">
        <v>565</v>
      </c>
      <c r="D616" s="35"/>
      <c r="E616" s="17"/>
      <c r="F616" s="17"/>
      <c r="G616" s="54"/>
      <c r="H616" s="10"/>
      <c r="I616" s="54"/>
      <c r="J616" s="54"/>
      <c r="K616" s="54"/>
    </row>
    <row r="617" spans="2:11" x14ac:dyDescent="0.25">
      <c r="B617" s="114"/>
      <c r="C617" s="59" t="s">
        <v>877</v>
      </c>
      <c r="D617" s="35" t="s">
        <v>601</v>
      </c>
      <c r="E617" s="17">
        <v>13</v>
      </c>
      <c r="F617" s="17">
        <v>0</v>
      </c>
      <c r="G617" s="54">
        <v>0</v>
      </c>
      <c r="H617" s="10" t="s">
        <v>881</v>
      </c>
      <c r="I617" s="54">
        <v>0</v>
      </c>
      <c r="J617" s="54">
        <v>0</v>
      </c>
      <c r="K617" s="54">
        <v>0</v>
      </c>
    </row>
    <row r="618" spans="2:11" x14ac:dyDescent="0.25">
      <c r="B618" s="114"/>
      <c r="C618" s="59" t="s">
        <v>879</v>
      </c>
      <c r="D618" s="35" t="s">
        <v>601</v>
      </c>
      <c r="E618" s="17">
        <v>0</v>
      </c>
      <c r="F618" s="17">
        <v>0</v>
      </c>
      <c r="G618" s="54">
        <v>0</v>
      </c>
      <c r="H618" s="10" t="s">
        <v>881</v>
      </c>
      <c r="I618" s="54">
        <v>0</v>
      </c>
      <c r="J618" s="54">
        <v>0</v>
      </c>
      <c r="K618" s="54">
        <v>0</v>
      </c>
    </row>
    <row r="619" spans="2:11" x14ac:dyDescent="0.25">
      <c r="B619" s="114"/>
      <c r="C619" s="59" t="s">
        <v>880</v>
      </c>
      <c r="D619" s="35" t="s">
        <v>601</v>
      </c>
      <c r="E619" s="17">
        <v>0</v>
      </c>
      <c r="F619" s="17">
        <v>0</v>
      </c>
      <c r="G619" s="54">
        <v>0</v>
      </c>
      <c r="H619" s="10" t="s">
        <v>881</v>
      </c>
      <c r="I619" s="54">
        <v>0</v>
      </c>
      <c r="J619" s="54">
        <v>0</v>
      </c>
      <c r="K619" s="54">
        <v>0</v>
      </c>
    </row>
    <row r="620" spans="2:11" x14ac:dyDescent="0.25">
      <c r="B620" s="114"/>
      <c r="C620" s="59" t="s">
        <v>882</v>
      </c>
      <c r="D620" s="35" t="s">
        <v>601</v>
      </c>
      <c r="E620" s="17">
        <v>0</v>
      </c>
      <c r="F620" s="17">
        <v>0</v>
      </c>
      <c r="G620" s="54">
        <v>0</v>
      </c>
      <c r="H620" s="10" t="s">
        <v>881</v>
      </c>
      <c r="I620" s="54">
        <v>0</v>
      </c>
      <c r="J620" s="54">
        <v>0</v>
      </c>
      <c r="K620" s="54">
        <v>0</v>
      </c>
    </row>
    <row r="621" spans="2:11" x14ac:dyDescent="0.25">
      <c r="B621" s="114"/>
      <c r="C621" s="59" t="s">
        <v>883</v>
      </c>
      <c r="D621" s="35" t="s">
        <v>601</v>
      </c>
      <c r="E621" s="17">
        <v>0</v>
      </c>
      <c r="F621" s="17">
        <v>0</v>
      </c>
      <c r="G621" s="54">
        <v>0</v>
      </c>
      <c r="H621" s="10" t="s">
        <v>881</v>
      </c>
      <c r="I621" s="54">
        <v>0</v>
      </c>
      <c r="J621" s="54">
        <v>0</v>
      </c>
      <c r="K621" s="54">
        <v>0</v>
      </c>
    </row>
    <row r="622" spans="2:11" x14ac:dyDescent="0.25">
      <c r="B622" s="114"/>
      <c r="C622" s="59" t="s">
        <v>884</v>
      </c>
      <c r="D622" s="35" t="s">
        <v>601</v>
      </c>
      <c r="E622" s="17">
        <v>0</v>
      </c>
      <c r="F622" s="17">
        <v>0</v>
      </c>
      <c r="G622" s="54">
        <v>0</v>
      </c>
      <c r="H622" s="10" t="s">
        <v>881</v>
      </c>
      <c r="I622" s="54">
        <v>0</v>
      </c>
      <c r="J622" s="54">
        <v>0</v>
      </c>
      <c r="K622" s="54">
        <v>0</v>
      </c>
    </row>
    <row r="623" spans="2:11" x14ac:dyDescent="0.25">
      <c r="B623" s="17">
        <v>2</v>
      </c>
      <c r="C623" s="34" t="s">
        <v>566</v>
      </c>
      <c r="D623" s="35"/>
      <c r="E623" s="17"/>
      <c r="F623" s="17"/>
      <c r="G623" s="54"/>
      <c r="H623" s="10"/>
      <c r="I623" s="54"/>
      <c r="J623" s="54"/>
      <c r="K623" s="54"/>
    </row>
    <row r="624" spans="2:11" x14ac:dyDescent="0.25">
      <c r="B624" s="114"/>
      <c r="C624" s="59" t="s">
        <v>885</v>
      </c>
      <c r="D624" s="35" t="s">
        <v>608</v>
      </c>
      <c r="E624" s="17">
        <v>0</v>
      </c>
      <c r="F624" s="17">
        <v>0</v>
      </c>
      <c r="G624" s="54">
        <v>0</v>
      </c>
      <c r="H624" s="10" t="s">
        <v>881</v>
      </c>
      <c r="I624" s="54">
        <v>0</v>
      </c>
      <c r="J624" s="54">
        <v>0</v>
      </c>
      <c r="K624" s="54">
        <v>0</v>
      </c>
    </row>
    <row r="625" spans="2:11" x14ac:dyDescent="0.25">
      <c r="B625" s="114"/>
      <c r="C625" s="59" t="s">
        <v>886</v>
      </c>
      <c r="D625" s="35" t="s">
        <v>608</v>
      </c>
      <c r="E625" s="17">
        <v>0</v>
      </c>
      <c r="F625" s="17">
        <v>0</v>
      </c>
      <c r="G625" s="54">
        <v>0</v>
      </c>
      <c r="H625" s="10" t="s">
        <v>881</v>
      </c>
      <c r="I625" s="54">
        <v>0</v>
      </c>
      <c r="J625" s="54">
        <v>0</v>
      </c>
      <c r="K625" s="54">
        <v>0</v>
      </c>
    </row>
    <row r="626" spans="2:11" x14ac:dyDescent="0.25">
      <c r="B626" s="114"/>
      <c r="C626" s="59" t="s">
        <v>887</v>
      </c>
      <c r="D626" s="35" t="s">
        <v>593</v>
      </c>
      <c r="E626" s="17">
        <v>0</v>
      </c>
      <c r="F626" s="17">
        <v>0</v>
      </c>
      <c r="G626" s="54">
        <v>0</v>
      </c>
      <c r="H626" s="10" t="s">
        <v>881</v>
      </c>
      <c r="I626" s="54">
        <v>0</v>
      </c>
      <c r="J626" s="54">
        <v>0</v>
      </c>
      <c r="K626" s="54">
        <v>0</v>
      </c>
    </row>
    <row r="627" spans="2:11" x14ac:dyDescent="0.25">
      <c r="B627" s="17">
        <v>3</v>
      </c>
      <c r="C627" s="34" t="s">
        <v>888</v>
      </c>
      <c r="D627" s="35"/>
      <c r="E627" s="17"/>
      <c r="F627" s="17"/>
      <c r="G627" s="54"/>
      <c r="H627" s="10"/>
      <c r="I627" s="54"/>
      <c r="J627" s="54"/>
      <c r="K627" s="54"/>
    </row>
    <row r="628" spans="2:11" x14ac:dyDescent="0.25">
      <c r="B628" s="114"/>
      <c r="C628" s="59" t="s">
        <v>889</v>
      </c>
      <c r="D628" s="35" t="s">
        <v>890</v>
      </c>
      <c r="E628" s="17">
        <v>0</v>
      </c>
      <c r="F628" s="17">
        <v>0</v>
      </c>
      <c r="G628" s="54">
        <v>0</v>
      </c>
      <c r="H628" s="10" t="s">
        <v>881</v>
      </c>
      <c r="I628" s="54">
        <v>0</v>
      </c>
      <c r="J628" s="54">
        <v>0</v>
      </c>
      <c r="K628" s="54">
        <v>0</v>
      </c>
    </row>
    <row r="629" spans="2:11" x14ac:dyDescent="0.25">
      <c r="B629" s="114"/>
      <c r="C629" s="59" t="s">
        <v>891</v>
      </c>
      <c r="D629" s="35" t="s">
        <v>892</v>
      </c>
      <c r="E629" s="17">
        <v>0</v>
      </c>
      <c r="F629" s="17">
        <v>0</v>
      </c>
      <c r="G629" s="54">
        <v>0</v>
      </c>
      <c r="H629" s="10" t="s">
        <v>881</v>
      </c>
      <c r="I629" s="54">
        <v>0</v>
      </c>
      <c r="J629" s="54">
        <v>0</v>
      </c>
      <c r="K629" s="54">
        <v>0</v>
      </c>
    </row>
    <row r="630" spans="2:11" x14ac:dyDescent="0.25">
      <c r="B630" s="114"/>
      <c r="C630" s="59" t="s">
        <v>893</v>
      </c>
      <c r="D630" s="35" t="s">
        <v>892</v>
      </c>
      <c r="E630" s="17">
        <v>0</v>
      </c>
      <c r="F630" s="17">
        <v>0</v>
      </c>
      <c r="G630" s="54">
        <v>0</v>
      </c>
      <c r="H630" s="10" t="s">
        <v>881</v>
      </c>
      <c r="I630" s="54">
        <v>0</v>
      </c>
      <c r="J630" s="54">
        <v>0</v>
      </c>
      <c r="K630" s="54">
        <v>0</v>
      </c>
    </row>
    <row r="631" spans="2:11" x14ac:dyDescent="0.25">
      <c r="B631" s="114"/>
      <c r="C631" s="59" t="s">
        <v>894</v>
      </c>
      <c r="D631" s="35" t="s">
        <v>892</v>
      </c>
      <c r="E631" s="17">
        <v>0</v>
      </c>
      <c r="F631" s="17">
        <v>0</v>
      </c>
      <c r="G631" s="54">
        <v>0</v>
      </c>
      <c r="H631" s="10" t="s">
        <v>881</v>
      </c>
      <c r="I631" s="54">
        <v>0</v>
      </c>
      <c r="J631" s="54">
        <v>0</v>
      </c>
      <c r="K631" s="54">
        <v>0</v>
      </c>
    </row>
    <row r="632" spans="2:11" x14ac:dyDescent="0.25">
      <c r="B632" s="17">
        <v>4</v>
      </c>
      <c r="C632" s="34" t="s">
        <v>895</v>
      </c>
      <c r="D632" s="35"/>
      <c r="E632" s="17"/>
      <c r="F632" s="17"/>
      <c r="G632" s="54"/>
      <c r="H632" s="10"/>
      <c r="I632" s="54"/>
      <c r="J632" s="54"/>
      <c r="K632" s="54"/>
    </row>
    <row r="633" spans="2:11" x14ac:dyDescent="0.25">
      <c r="B633" s="114"/>
      <c r="C633" s="59" t="s">
        <v>896</v>
      </c>
      <c r="D633" s="35" t="s">
        <v>601</v>
      </c>
      <c r="E633" s="17">
        <v>0</v>
      </c>
      <c r="F633" s="17">
        <v>0</v>
      </c>
      <c r="G633" s="54">
        <v>0</v>
      </c>
      <c r="H633" s="10" t="s">
        <v>881</v>
      </c>
      <c r="I633" s="54">
        <v>0</v>
      </c>
      <c r="J633" s="54">
        <v>0</v>
      </c>
      <c r="K633" s="54">
        <v>0</v>
      </c>
    </row>
    <row r="634" spans="2:11" x14ac:dyDescent="0.25">
      <c r="B634" s="114"/>
      <c r="C634" s="59" t="s">
        <v>897</v>
      </c>
      <c r="D634" s="35" t="s">
        <v>601</v>
      </c>
      <c r="E634" s="17">
        <v>0</v>
      </c>
      <c r="F634" s="17">
        <v>0</v>
      </c>
      <c r="G634" s="54">
        <v>0</v>
      </c>
      <c r="H634" s="10" t="s">
        <v>881</v>
      </c>
      <c r="I634" s="54">
        <v>0</v>
      </c>
      <c r="J634" s="54">
        <v>0</v>
      </c>
      <c r="K634" s="54">
        <v>0</v>
      </c>
    </row>
    <row r="635" spans="2:11" x14ac:dyDescent="0.25">
      <c r="B635" s="114"/>
      <c r="C635" s="59" t="s">
        <v>898</v>
      </c>
      <c r="D635" s="35" t="s">
        <v>593</v>
      </c>
      <c r="E635" s="17">
        <v>0</v>
      </c>
      <c r="F635" s="17">
        <v>0</v>
      </c>
      <c r="G635" s="54">
        <v>0</v>
      </c>
      <c r="H635" s="10" t="s">
        <v>881</v>
      </c>
      <c r="I635" s="54">
        <v>0</v>
      </c>
      <c r="J635" s="54">
        <v>0</v>
      </c>
      <c r="K635" s="54">
        <v>0</v>
      </c>
    </row>
    <row r="636" spans="2:11" x14ac:dyDescent="0.25">
      <c r="B636" s="17">
        <v>5</v>
      </c>
      <c r="C636" s="34" t="s">
        <v>899</v>
      </c>
      <c r="D636" s="35"/>
      <c r="E636" s="17"/>
      <c r="F636" s="17"/>
      <c r="G636" s="54"/>
      <c r="H636" s="10"/>
      <c r="I636" s="54"/>
      <c r="J636" s="54"/>
      <c r="K636" s="54"/>
    </row>
    <row r="637" spans="2:11" x14ac:dyDescent="0.25">
      <c r="B637" s="114"/>
      <c r="C637" s="59" t="s">
        <v>899</v>
      </c>
      <c r="D637" s="35" t="s">
        <v>601</v>
      </c>
      <c r="E637" s="17">
        <v>0</v>
      </c>
      <c r="F637" s="17">
        <v>0</v>
      </c>
      <c r="G637" s="54">
        <v>0</v>
      </c>
      <c r="H637" s="10" t="s">
        <v>881</v>
      </c>
      <c r="I637" s="54">
        <v>0</v>
      </c>
      <c r="J637" s="54">
        <v>0</v>
      </c>
      <c r="K637" s="54">
        <v>0</v>
      </c>
    </row>
    <row r="638" spans="2:11" x14ac:dyDescent="0.25">
      <c r="B638" s="17">
        <v>6</v>
      </c>
      <c r="C638" s="34" t="s">
        <v>571</v>
      </c>
      <c r="D638" s="35"/>
      <c r="E638" s="17"/>
      <c r="F638" s="17"/>
      <c r="G638" s="54"/>
      <c r="H638" s="10"/>
      <c r="I638" s="54"/>
      <c r="J638" s="54"/>
      <c r="K638" s="54"/>
    </row>
    <row r="639" spans="2:11" x14ac:dyDescent="0.25">
      <c r="B639" s="114"/>
      <c r="C639" s="59" t="s">
        <v>900</v>
      </c>
      <c r="D639" s="35" t="s">
        <v>901</v>
      </c>
      <c r="E639" s="17">
        <v>0</v>
      </c>
      <c r="F639" s="17">
        <v>0</v>
      </c>
      <c r="G639" s="54">
        <v>0</v>
      </c>
      <c r="H639" s="10" t="s">
        <v>881</v>
      </c>
      <c r="I639" s="54">
        <v>0</v>
      </c>
      <c r="J639" s="54">
        <v>0</v>
      </c>
      <c r="K639" s="54">
        <v>0</v>
      </c>
    </row>
    <row r="640" spans="2:11" x14ac:dyDescent="0.25">
      <c r="B640" s="114"/>
      <c r="C640" s="59" t="s">
        <v>902</v>
      </c>
      <c r="D640" s="35" t="s">
        <v>901</v>
      </c>
      <c r="E640" s="17">
        <v>0</v>
      </c>
      <c r="F640" s="17">
        <v>0</v>
      </c>
      <c r="G640" s="54">
        <v>0</v>
      </c>
      <c r="H640" s="10" t="s">
        <v>881</v>
      </c>
      <c r="I640" s="54">
        <v>0</v>
      </c>
      <c r="J640" s="54">
        <v>0</v>
      </c>
      <c r="K640" s="54">
        <v>0</v>
      </c>
    </row>
    <row r="641" spans="2:11" ht="31.5" x14ac:dyDescent="0.25">
      <c r="B641" s="114"/>
      <c r="C641" s="59" t="s">
        <v>903</v>
      </c>
      <c r="D641" s="35" t="s">
        <v>904</v>
      </c>
      <c r="E641" s="17">
        <v>0</v>
      </c>
      <c r="F641" s="17">
        <v>0</v>
      </c>
      <c r="G641" s="54">
        <v>0</v>
      </c>
      <c r="H641" s="10" t="s">
        <v>881</v>
      </c>
      <c r="I641" s="54">
        <v>0</v>
      </c>
      <c r="J641" s="54">
        <v>0</v>
      </c>
      <c r="K641" s="54">
        <v>0</v>
      </c>
    </row>
    <row r="642" spans="2:11" x14ac:dyDescent="0.25">
      <c r="B642" s="17">
        <v>7</v>
      </c>
      <c r="C642" s="34" t="s">
        <v>905</v>
      </c>
      <c r="D642" s="35"/>
      <c r="E642" s="17"/>
      <c r="F642" s="17"/>
      <c r="G642" s="54"/>
      <c r="H642" s="10"/>
      <c r="I642" s="54"/>
      <c r="J642" s="54"/>
      <c r="K642" s="54"/>
    </row>
    <row r="643" spans="2:11" x14ac:dyDescent="0.25">
      <c r="B643" s="114"/>
      <c r="C643" s="59" t="s">
        <v>906</v>
      </c>
      <c r="D643" s="35" t="s">
        <v>890</v>
      </c>
      <c r="E643" s="17">
        <v>0</v>
      </c>
      <c r="F643" s="17">
        <v>0</v>
      </c>
      <c r="G643" s="54">
        <v>0</v>
      </c>
      <c r="H643" s="10" t="s">
        <v>881</v>
      </c>
      <c r="I643" s="54">
        <v>0</v>
      </c>
      <c r="J643" s="54">
        <v>0</v>
      </c>
      <c r="K643" s="54">
        <v>0</v>
      </c>
    </row>
    <row r="644" spans="2:11" x14ac:dyDescent="0.25">
      <c r="B644" s="114"/>
      <c r="C644" s="59" t="s">
        <v>907</v>
      </c>
      <c r="D644" s="35" t="s">
        <v>606</v>
      </c>
      <c r="E644" s="17">
        <v>0</v>
      </c>
      <c r="F644" s="17">
        <v>0</v>
      </c>
      <c r="G644" s="54">
        <v>0</v>
      </c>
      <c r="H644" s="10" t="s">
        <v>881</v>
      </c>
      <c r="I644" s="54">
        <v>0</v>
      </c>
      <c r="J644" s="54">
        <v>0</v>
      </c>
      <c r="K644" s="54">
        <v>0</v>
      </c>
    </row>
    <row r="645" spans="2:11" x14ac:dyDescent="0.25">
      <c r="B645" s="17">
        <v>8</v>
      </c>
      <c r="C645" s="34" t="s">
        <v>908</v>
      </c>
      <c r="D645" s="35"/>
      <c r="E645" s="17"/>
      <c r="F645" s="17"/>
      <c r="G645" s="54"/>
      <c r="H645" s="10"/>
      <c r="I645" s="54"/>
      <c r="J645" s="54"/>
      <c r="K645" s="54"/>
    </row>
    <row r="646" spans="2:11" x14ac:dyDescent="0.25">
      <c r="B646" s="114"/>
      <c r="C646" s="59" t="s">
        <v>908</v>
      </c>
      <c r="D646" s="35" t="s">
        <v>890</v>
      </c>
      <c r="E646" s="17">
        <v>0</v>
      </c>
      <c r="F646" s="17">
        <v>0</v>
      </c>
      <c r="G646" s="54">
        <v>0</v>
      </c>
      <c r="H646" s="10" t="s">
        <v>881</v>
      </c>
      <c r="I646" s="54">
        <v>0</v>
      </c>
      <c r="J646" s="54">
        <v>0</v>
      </c>
      <c r="K646" s="54">
        <v>0</v>
      </c>
    </row>
    <row r="647" spans="2:11" x14ac:dyDescent="0.25">
      <c r="B647" s="22">
        <v>21</v>
      </c>
      <c r="C647" s="34" t="s">
        <v>495</v>
      </c>
      <c r="D647" s="9"/>
      <c r="E647" s="55"/>
      <c r="F647" s="55"/>
      <c r="G647" s="55"/>
      <c r="H647" s="22"/>
      <c r="I647" s="55"/>
      <c r="J647" s="55"/>
      <c r="K647" s="55"/>
    </row>
    <row r="648" spans="2:11" x14ac:dyDescent="0.25">
      <c r="B648" s="17">
        <v>1</v>
      </c>
      <c r="C648" s="34" t="s">
        <v>565</v>
      </c>
      <c r="D648" s="35"/>
      <c r="E648" s="17"/>
      <c r="F648" s="17"/>
      <c r="G648" s="54"/>
      <c r="H648" s="10"/>
      <c r="I648" s="54"/>
      <c r="J648" s="54"/>
      <c r="K648" s="54"/>
    </row>
    <row r="649" spans="2:11" x14ac:dyDescent="0.25">
      <c r="B649" s="114"/>
      <c r="C649" s="59" t="s">
        <v>877</v>
      </c>
      <c r="D649" s="35" t="s">
        <v>601</v>
      </c>
      <c r="E649" s="17">
        <v>16</v>
      </c>
      <c r="F649" s="17">
        <v>0</v>
      </c>
      <c r="G649" s="54">
        <v>0</v>
      </c>
      <c r="H649" s="10" t="s">
        <v>881</v>
      </c>
      <c r="I649" s="54">
        <v>0</v>
      </c>
      <c r="J649" s="54">
        <v>0</v>
      </c>
      <c r="K649" s="54">
        <v>0</v>
      </c>
    </row>
    <row r="650" spans="2:11" x14ac:dyDescent="0.25">
      <c r="B650" s="114"/>
      <c r="C650" s="59" t="s">
        <v>879</v>
      </c>
      <c r="D650" s="35" t="s">
        <v>601</v>
      </c>
      <c r="E650" s="17">
        <v>0</v>
      </c>
      <c r="F650" s="17">
        <v>0</v>
      </c>
      <c r="G650" s="54">
        <v>0</v>
      </c>
      <c r="H650" s="10" t="s">
        <v>881</v>
      </c>
      <c r="I650" s="54">
        <v>0</v>
      </c>
      <c r="J650" s="54">
        <v>0</v>
      </c>
      <c r="K650" s="54">
        <v>0</v>
      </c>
    </row>
    <row r="651" spans="2:11" x14ac:dyDescent="0.25">
      <c r="B651" s="114"/>
      <c r="C651" s="59" t="s">
        <v>880</v>
      </c>
      <c r="D651" s="35" t="s">
        <v>601</v>
      </c>
      <c r="E651" s="17">
        <v>0</v>
      </c>
      <c r="F651" s="17">
        <v>0</v>
      </c>
      <c r="G651" s="54">
        <v>0</v>
      </c>
      <c r="H651" s="10" t="s">
        <v>881</v>
      </c>
      <c r="I651" s="54">
        <v>0</v>
      </c>
      <c r="J651" s="54">
        <v>0</v>
      </c>
      <c r="K651" s="54">
        <v>0</v>
      </c>
    </row>
    <row r="652" spans="2:11" x14ac:dyDescent="0.25">
      <c r="B652" s="114"/>
      <c r="C652" s="59" t="s">
        <v>882</v>
      </c>
      <c r="D652" s="35" t="s">
        <v>601</v>
      </c>
      <c r="E652" s="17">
        <v>0</v>
      </c>
      <c r="F652" s="17">
        <v>0</v>
      </c>
      <c r="G652" s="54">
        <v>0</v>
      </c>
      <c r="H652" s="10" t="s">
        <v>881</v>
      </c>
      <c r="I652" s="54">
        <v>0</v>
      </c>
      <c r="J652" s="54">
        <v>0</v>
      </c>
      <c r="K652" s="54">
        <v>0</v>
      </c>
    </row>
    <row r="653" spans="2:11" x14ac:dyDescent="0.25">
      <c r="B653" s="114"/>
      <c r="C653" s="59" t="s">
        <v>883</v>
      </c>
      <c r="D653" s="35" t="s">
        <v>601</v>
      </c>
      <c r="E653" s="17">
        <v>0</v>
      </c>
      <c r="F653" s="17">
        <v>0</v>
      </c>
      <c r="G653" s="54">
        <v>0</v>
      </c>
      <c r="H653" s="10" t="s">
        <v>881</v>
      </c>
      <c r="I653" s="54">
        <v>0</v>
      </c>
      <c r="J653" s="54">
        <v>0</v>
      </c>
      <c r="K653" s="54">
        <v>0</v>
      </c>
    </row>
    <row r="654" spans="2:11" x14ac:dyDescent="0.25">
      <c r="B654" s="114"/>
      <c r="C654" s="59" t="s">
        <v>884</v>
      </c>
      <c r="D654" s="35" t="s">
        <v>601</v>
      </c>
      <c r="E654" s="17">
        <v>0</v>
      </c>
      <c r="F654" s="17">
        <v>0</v>
      </c>
      <c r="G654" s="54">
        <v>0</v>
      </c>
      <c r="H654" s="10" t="s">
        <v>881</v>
      </c>
      <c r="I654" s="54">
        <v>0</v>
      </c>
      <c r="J654" s="54">
        <v>0</v>
      </c>
      <c r="K654" s="54">
        <v>0</v>
      </c>
    </row>
    <row r="655" spans="2:11" x14ac:dyDescent="0.25">
      <c r="B655" s="17">
        <v>2</v>
      </c>
      <c r="C655" s="34" t="s">
        <v>566</v>
      </c>
      <c r="D655" s="35"/>
      <c r="E655" s="17"/>
      <c r="F655" s="17"/>
      <c r="G655" s="54"/>
      <c r="H655" s="10"/>
      <c r="I655" s="54"/>
      <c r="J655" s="54"/>
      <c r="K655" s="54"/>
    </row>
    <row r="656" spans="2:11" x14ac:dyDescent="0.25">
      <c r="B656" s="114"/>
      <c r="C656" s="59" t="s">
        <v>885</v>
      </c>
      <c r="D656" s="35" t="s">
        <v>608</v>
      </c>
      <c r="E656" s="17">
        <v>0</v>
      </c>
      <c r="F656" s="17">
        <v>0</v>
      </c>
      <c r="G656" s="54">
        <v>0</v>
      </c>
      <c r="H656" s="10" t="s">
        <v>881</v>
      </c>
      <c r="I656" s="54">
        <v>0</v>
      </c>
      <c r="J656" s="54">
        <v>0</v>
      </c>
      <c r="K656" s="54">
        <v>0</v>
      </c>
    </row>
    <row r="657" spans="2:11" x14ac:dyDescent="0.25">
      <c r="B657" s="114"/>
      <c r="C657" s="59" t="s">
        <v>886</v>
      </c>
      <c r="D657" s="35" t="s">
        <v>608</v>
      </c>
      <c r="E657" s="17">
        <v>0</v>
      </c>
      <c r="F657" s="17">
        <v>0</v>
      </c>
      <c r="G657" s="54">
        <v>0</v>
      </c>
      <c r="H657" s="10" t="s">
        <v>881</v>
      </c>
      <c r="I657" s="54">
        <v>0</v>
      </c>
      <c r="J657" s="54">
        <v>0</v>
      </c>
      <c r="K657" s="54">
        <v>0</v>
      </c>
    </row>
    <row r="658" spans="2:11" x14ac:dyDescent="0.25">
      <c r="B658" s="114"/>
      <c r="C658" s="59" t="s">
        <v>887</v>
      </c>
      <c r="D658" s="35" t="s">
        <v>593</v>
      </c>
      <c r="E658" s="17">
        <v>0</v>
      </c>
      <c r="F658" s="17">
        <v>0</v>
      </c>
      <c r="G658" s="54">
        <v>0</v>
      </c>
      <c r="H658" s="10" t="s">
        <v>881</v>
      </c>
      <c r="I658" s="54">
        <v>0</v>
      </c>
      <c r="J658" s="54">
        <v>0</v>
      </c>
      <c r="K658" s="54">
        <v>0</v>
      </c>
    </row>
    <row r="659" spans="2:11" x14ac:dyDescent="0.25">
      <c r="B659" s="17">
        <v>3</v>
      </c>
      <c r="C659" s="34" t="s">
        <v>888</v>
      </c>
      <c r="D659" s="35"/>
      <c r="E659" s="17"/>
      <c r="F659" s="17"/>
      <c r="G659" s="54"/>
      <c r="H659" s="10"/>
      <c r="I659" s="54"/>
      <c r="J659" s="54"/>
      <c r="K659" s="54"/>
    </row>
    <row r="660" spans="2:11" x14ac:dyDescent="0.25">
      <c r="B660" s="114"/>
      <c r="C660" s="59" t="s">
        <v>889</v>
      </c>
      <c r="D660" s="35" t="s">
        <v>890</v>
      </c>
      <c r="E660" s="17">
        <v>0</v>
      </c>
      <c r="F660" s="17">
        <v>0</v>
      </c>
      <c r="G660" s="54">
        <v>0</v>
      </c>
      <c r="H660" s="10" t="s">
        <v>881</v>
      </c>
      <c r="I660" s="54">
        <v>0</v>
      </c>
      <c r="J660" s="54">
        <v>0</v>
      </c>
      <c r="K660" s="54">
        <v>0</v>
      </c>
    </row>
    <row r="661" spans="2:11" x14ac:dyDescent="0.25">
      <c r="B661" s="114"/>
      <c r="C661" s="59" t="s">
        <v>891</v>
      </c>
      <c r="D661" s="35" t="s">
        <v>892</v>
      </c>
      <c r="E661" s="17">
        <v>0</v>
      </c>
      <c r="F661" s="17">
        <v>0</v>
      </c>
      <c r="G661" s="54">
        <v>0</v>
      </c>
      <c r="H661" s="10" t="s">
        <v>881</v>
      </c>
      <c r="I661" s="54">
        <v>0</v>
      </c>
      <c r="J661" s="54">
        <v>0</v>
      </c>
      <c r="K661" s="54">
        <v>0</v>
      </c>
    </row>
    <row r="662" spans="2:11" x14ac:dyDescent="0.25">
      <c r="B662" s="114"/>
      <c r="C662" s="59" t="s">
        <v>893</v>
      </c>
      <c r="D662" s="35" t="s">
        <v>892</v>
      </c>
      <c r="E662" s="17">
        <v>0</v>
      </c>
      <c r="F662" s="17">
        <v>0</v>
      </c>
      <c r="G662" s="54">
        <v>0</v>
      </c>
      <c r="H662" s="10" t="s">
        <v>881</v>
      </c>
      <c r="I662" s="54">
        <v>0</v>
      </c>
      <c r="J662" s="54">
        <v>0</v>
      </c>
      <c r="K662" s="54">
        <v>0</v>
      </c>
    </row>
    <row r="663" spans="2:11" x14ac:dyDescent="0.25">
      <c r="B663" s="114"/>
      <c r="C663" s="59" t="s">
        <v>894</v>
      </c>
      <c r="D663" s="35" t="s">
        <v>892</v>
      </c>
      <c r="E663" s="17">
        <v>0</v>
      </c>
      <c r="F663" s="17">
        <v>0</v>
      </c>
      <c r="G663" s="54">
        <v>0</v>
      </c>
      <c r="H663" s="10" t="s">
        <v>881</v>
      </c>
      <c r="I663" s="54">
        <v>0</v>
      </c>
      <c r="J663" s="54">
        <v>0</v>
      </c>
      <c r="K663" s="54">
        <v>0</v>
      </c>
    </row>
    <row r="664" spans="2:11" x14ac:dyDescent="0.25">
      <c r="B664" s="17">
        <v>4</v>
      </c>
      <c r="C664" s="34" t="s">
        <v>895</v>
      </c>
      <c r="D664" s="35"/>
      <c r="E664" s="17"/>
      <c r="F664" s="17"/>
      <c r="G664" s="54"/>
      <c r="H664" s="10"/>
      <c r="I664" s="54"/>
      <c r="J664" s="54"/>
      <c r="K664" s="54"/>
    </row>
    <row r="665" spans="2:11" x14ac:dyDescent="0.25">
      <c r="B665" s="114"/>
      <c r="C665" s="59" t="s">
        <v>896</v>
      </c>
      <c r="D665" s="35" t="s">
        <v>601</v>
      </c>
      <c r="E665" s="17">
        <v>0</v>
      </c>
      <c r="F665" s="17">
        <v>0</v>
      </c>
      <c r="G665" s="54">
        <v>0</v>
      </c>
      <c r="H665" s="10" t="s">
        <v>881</v>
      </c>
      <c r="I665" s="54">
        <v>0</v>
      </c>
      <c r="J665" s="54">
        <v>0</v>
      </c>
      <c r="K665" s="54">
        <v>0</v>
      </c>
    </row>
    <row r="666" spans="2:11" x14ac:dyDescent="0.25">
      <c r="B666" s="114"/>
      <c r="C666" s="59" t="s">
        <v>897</v>
      </c>
      <c r="D666" s="35" t="s">
        <v>601</v>
      </c>
      <c r="E666" s="17">
        <v>0</v>
      </c>
      <c r="F666" s="17">
        <v>0</v>
      </c>
      <c r="G666" s="54">
        <v>0</v>
      </c>
      <c r="H666" s="10" t="s">
        <v>881</v>
      </c>
      <c r="I666" s="54">
        <v>0</v>
      </c>
      <c r="J666" s="54">
        <v>0</v>
      </c>
      <c r="K666" s="54">
        <v>0</v>
      </c>
    </row>
    <row r="667" spans="2:11" x14ac:dyDescent="0.25">
      <c r="B667" s="114"/>
      <c r="C667" s="59" t="s">
        <v>898</v>
      </c>
      <c r="D667" s="35" t="s">
        <v>593</v>
      </c>
      <c r="E667" s="17">
        <v>0</v>
      </c>
      <c r="F667" s="17">
        <v>0</v>
      </c>
      <c r="G667" s="54">
        <v>0</v>
      </c>
      <c r="H667" s="10" t="s">
        <v>881</v>
      </c>
      <c r="I667" s="54">
        <v>0</v>
      </c>
      <c r="J667" s="54">
        <v>0</v>
      </c>
      <c r="K667" s="54">
        <v>0</v>
      </c>
    </row>
    <row r="668" spans="2:11" x14ac:dyDescent="0.25">
      <c r="B668" s="17">
        <v>5</v>
      </c>
      <c r="C668" s="34" t="s">
        <v>899</v>
      </c>
      <c r="D668" s="35"/>
      <c r="E668" s="17"/>
      <c r="F668" s="17"/>
      <c r="G668" s="54"/>
      <c r="H668" s="10"/>
      <c r="I668" s="54"/>
      <c r="J668" s="54"/>
      <c r="K668" s="54"/>
    </row>
    <row r="669" spans="2:11" x14ac:dyDescent="0.25">
      <c r="B669" s="114"/>
      <c r="C669" s="59" t="s">
        <v>899</v>
      </c>
      <c r="D669" s="35" t="s">
        <v>601</v>
      </c>
      <c r="E669" s="17">
        <v>0</v>
      </c>
      <c r="F669" s="17">
        <v>0</v>
      </c>
      <c r="G669" s="54">
        <v>0</v>
      </c>
      <c r="H669" s="10" t="s">
        <v>881</v>
      </c>
      <c r="I669" s="54">
        <v>0</v>
      </c>
      <c r="J669" s="54">
        <v>0</v>
      </c>
      <c r="K669" s="54">
        <v>0</v>
      </c>
    </row>
    <row r="670" spans="2:11" x14ac:dyDescent="0.25">
      <c r="B670" s="17">
        <v>6</v>
      </c>
      <c r="C670" s="34" t="s">
        <v>571</v>
      </c>
      <c r="D670" s="35"/>
      <c r="E670" s="17"/>
      <c r="F670" s="17"/>
      <c r="G670" s="54"/>
      <c r="H670" s="10"/>
      <c r="I670" s="54"/>
      <c r="J670" s="54"/>
      <c r="K670" s="54"/>
    </row>
    <row r="671" spans="2:11" x14ac:dyDescent="0.25">
      <c r="B671" s="114"/>
      <c r="C671" s="59" t="s">
        <v>900</v>
      </c>
      <c r="D671" s="35" t="s">
        <v>901</v>
      </c>
      <c r="E671" s="17">
        <v>0</v>
      </c>
      <c r="F671" s="17">
        <v>0</v>
      </c>
      <c r="G671" s="54">
        <v>0</v>
      </c>
      <c r="H671" s="10" t="s">
        <v>881</v>
      </c>
      <c r="I671" s="54">
        <v>0</v>
      </c>
      <c r="J671" s="54">
        <v>0</v>
      </c>
      <c r="K671" s="54">
        <v>0</v>
      </c>
    </row>
    <row r="672" spans="2:11" x14ac:dyDescent="0.25">
      <c r="B672" s="114"/>
      <c r="C672" s="59" t="s">
        <v>902</v>
      </c>
      <c r="D672" s="35" t="s">
        <v>901</v>
      </c>
      <c r="E672" s="17">
        <v>0</v>
      </c>
      <c r="F672" s="17">
        <v>0</v>
      </c>
      <c r="G672" s="54">
        <v>0</v>
      </c>
      <c r="H672" s="10" t="s">
        <v>881</v>
      </c>
      <c r="I672" s="54">
        <v>0</v>
      </c>
      <c r="J672" s="54">
        <v>0</v>
      </c>
      <c r="K672" s="54">
        <v>0</v>
      </c>
    </row>
    <row r="673" spans="2:11" ht="31.5" x14ac:dyDescent="0.25">
      <c r="B673" s="114"/>
      <c r="C673" s="59" t="s">
        <v>903</v>
      </c>
      <c r="D673" s="35" t="s">
        <v>904</v>
      </c>
      <c r="E673" s="17">
        <v>0</v>
      </c>
      <c r="F673" s="17">
        <v>0</v>
      </c>
      <c r="G673" s="54">
        <v>0</v>
      </c>
      <c r="H673" s="10" t="s">
        <v>881</v>
      </c>
      <c r="I673" s="54">
        <v>0</v>
      </c>
      <c r="J673" s="54">
        <v>0</v>
      </c>
      <c r="K673" s="54">
        <v>0</v>
      </c>
    </row>
    <row r="674" spans="2:11" x14ac:dyDescent="0.25">
      <c r="B674" s="17">
        <v>7</v>
      </c>
      <c r="C674" s="34" t="s">
        <v>905</v>
      </c>
      <c r="D674" s="35"/>
      <c r="E674" s="17"/>
      <c r="F674" s="17"/>
      <c r="G674" s="54"/>
      <c r="H674" s="10"/>
      <c r="I674" s="54"/>
      <c r="J674" s="54"/>
      <c r="K674" s="54"/>
    </row>
    <row r="675" spans="2:11" x14ac:dyDescent="0.25">
      <c r="B675" s="114"/>
      <c r="C675" s="59" t="s">
        <v>906</v>
      </c>
      <c r="D675" s="35" t="s">
        <v>890</v>
      </c>
      <c r="E675" s="17">
        <v>0</v>
      </c>
      <c r="F675" s="17">
        <v>0</v>
      </c>
      <c r="G675" s="54">
        <v>0</v>
      </c>
      <c r="H675" s="10" t="s">
        <v>881</v>
      </c>
      <c r="I675" s="54">
        <v>0</v>
      </c>
      <c r="J675" s="54">
        <v>0</v>
      </c>
      <c r="K675" s="54">
        <v>0</v>
      </c>
    </row>
    <row r="676" spans="2:11" x14ac:dyDescent="0.25">
      <c r="B676" s="114"/>
      <c r="C676" s="59" t="s">
        <v>907</v>
      </c>
      <c r="D676" s="35" t="s">
        <v>606</v>
      </c>
      <c r="E676" s="17">
        <v>0</v>
      </c>
      <c r="F676" s="17">
        <v>0</v>
      </c>
      <c r="G676" s="54">
        <v>0</v>
      </c>
      <c r="H676" s="10" t="s">
        <v>881</v>
      </c>
      <c r="I676" s="54">
        <v>0</v>
      </c>
      <c r="J676" s="54">
        <v>0</v>
      </c>
      <c r="K676" s="54">
        <v>0</v>
      </c>
    </row>
    <row r="677" spans="2:11" x14ac:dyDescent="0.25">
      <c r="B677" s="17">
        <v>8</v>
      </c>
      <c r="C677" s="34" t="s">
        <v>908</v>
      </c>
      <c r="D677" s="35"/>
      <c r="E677" s="17"/>
      <c r="F677" s="17"/>
      <c r="G677" s="54"/>
      <c r="H677" s="10"/>
      <c r="I677" s="54"/>
      <c r="J677" s="54"/>
      <c r="K677" s="54"/>
    </row>
    <row r="678" spans="2:11" x14ac:dyDescent="0.25">
      <c r="B678" s="114"/>
      <c r="C678" s="59" t="s">
        <v>908</v>
      </c>
      <c r="D678" s="35" t="s">
        <v>890</v>
      </c>
      <c r="E678" s="17">
        <v>0</v>
      </c>
      <c r="F678" s="17">
        <v>0</v>
      </c>
      <c r="G678" s="54">
        <v>0</v>
      </c>
      <c r="H678" s="10" t="s">
        <v>881</v>
      </c>
      <c r="I678" s="54">
        <v>0</v>
      </c>
      <c r="J678" s="54">
        <v>0</v>
      </c>
      <c r="K678" s="54">
        <v>0</v>
      </c>
    </row>
    <row r="679" spans="2:11" x14ac:dyDescent="0.25">
      <c r="B679" s="22">
        <v>22</v>
      </c>
      <c r="C679" s="34" t="s">
        <v>496</v>
      </c>
      <c r="D679" s="9"/>
      <c r="E679" s="55"/>
      <c r="F679" s="55"/>
      <c r="G679" s="55"/>
      <c r="H679" s="22"/>
      <c r="I679" s="55"/>
      <c r="J679" s="55"/>
      <c r="K679" s="55"/>
    </row>
    <row r="680" spans="2:11" x14ac:dyDescent="0.25">
      <c r="B680" s="17">
        <v>1</v>
      </c>
      <c r="C680" s="34" t="s">
        <v>565</v>
      </c>
      <c r="D680" s="35"/>
      <c r="E680" s="17"/>
      <c r="F680" s="17"/>
      <c r="G680" s="54"/>
      <c r="H680" s="10"/>
      <c r="I680" s="54"/>
      <c r="J680" s="54"/>
      <c r="K680" s="54"/>
    </row>
    <row r="681" spans="2:11" x14ac:dyDescent="0.25">
      <c r="B681" s="114"/>
      <c r="C681" s="59" t="s">
        <v>877</v>
      </c>
      <c r="D681" s="35" t="s">
        <v>601</v>
      </c>
      <c r="E681" s="17">
        <v>12</v>
      </c>
      <c r="F681" s="17">
        <v>0</v>
      </c>
      <c r="G681" s="54">
        <v>0</v>
      </c>
      <c r="H681" s="10" t="s">
        <v>881</v>
      </c>
      <c r="I681" s="54">
        <v>0</v>
      </c>
      <c r="J681" s="54">
        <v>0</v>
      </c>
      <c r="K681" s="54">
        <v>0</v>
      </c>
    </row>
    <row r="682" spans="2:11" x14ac:dyDescent="0.25">
      <c r="B682" s="114"/>
      <c r="C682" s="59" t="s">
        <v>879</v>
      </c>
      <c r="D682" s="35" t="s">
        <v>601</v>
      </c>
      <c r="E682" s="17">
        <v>0</v>
      </c>
      <c r="F682" s="17">
        <v>0</v>
      </c>
      <c r="G682" s="54">
        <v>0</v>
      </c>
      <c r="H682" s="10" t="s">
        <v>881</v>
      </c>
      <c r="I682" s="54">
        <v>0</v>
      </c>
      <c r="J682" s="54">
        <v>0</v>
      </c>
      <c r="K682" s="54">
        <v>0</v>
      </c>
    </row>
    <row r="683" spans="2:11" x14ac:dyDescent="0.25">
      <c r="B683" s="114"/>
      <c r="C683" s="59" t="s">
        <v>880</v>
      </c>
      <c r="D683" s="35" t="s">
        <v>601</v>
      </c>
      <c r="E683" s="17">
        <v>0</v>
      </c>
      <c r="F683" s="17">
        <v>0</v>
      </c>
      <c r="G683" s="54">
        <v>0</v>
      </c>
      <c r="H683" s="10" t="s">
        <v>881</v>
      </c>
      <c r="I683" s="54">
        <v>0</v>
      </c>
      <c r="J683" s="54">
        <v>0</v>
      </c>
      <c r="K683" s="54">
        <v>0</v>
      </c>
    </row>
    <row r="684" spans="2:11" x14ac:dyDescent="0.25">
      <c r="B684" s="114"/>
      <c r="C684" s="59" t="s">
        <v>882</v>
      </c>
      <c r="D684" s="35" t="s">
        <v>601</v>
      </c>
      <c r="E684" s="17">
        <v>0</v>
      </c>
      <c r="F684" s="17">
        <v>0</v>
      </c>
      <c r="G684" s="54">
        <v>0</v>
      </c>
      <c r="H684" s="10" t="s">
        <v>881</v>
      </c>
      <c r="I684" s="54">
        <v>0</v>
      </c>
      <c r="J684" s="54">
        <v>0</v>
      </c>
      <c r="K684" s="54">
        <v>0</v>
      </c>
    </row>
    <row r="685" spans="2:11" x14ac:dyDescent="0.25">
      <c r="B685" s="114"/>
      <c r="C685" s="59" t="s">
        <v>883</v>
      </c>
      <c r="D685" s="35" t="s">
        <v>601</v>
      </c>
      <c r="E685" s="17">
        <v>0</v>
      </c>
      <c r="F685" s="17">
        <v>0</v>
      </c>
      <c r="G685" s="54">
        <v>0</v>
      </c>
      <c r="H685" s="10" t="s">
        <v>881</v>
      </c>
      <c r="I685" s="54">
        <v>0</v>
      </c>
      <c r="J685" s="54">
        <v>0</v>
      </c>
      <c r="K685" s="54">
        <v>0</v>
      </c>
    </row>
    <row r="686" spans="2:11" x14ac:dyDescent="0.25">
      <c r="B686" s="114"/>
      <c r="C686" s="59" t="s">
        <v>884</v>
      </c>
      <c r="D686" s="35" t="s">
        <v>601</v>
      </c>
      <c r="E686" s="17">
        <v>0</v>
      </c>
      <c r="F686" s="17">
        <v>0</v>
      </c>
      <c r="G686" s="54">
        <v>0</v>
      </c>
      <c r="H686" s="10" t="s">
        <v>881</v>
      </c>
      <c r="I686" s="54">
        <v>0</v>
      </c>
      <c r="J686" s="54">
        <v>0</v>
      </c>
      <c r="K686" s="54">
        <v>0</v>
      </c>
    </row>
    <row r="687" spans="2:11" x14ac:dyDescent="0.25">
      <c r="B687" s="17">
        <v>2</v>
      </c>
      <c r="C687" s="34" t="s">
        <v>566</v>
      </c>
      <c r="D687" s="35"/>
      <c r="E687" s="17"/>
      <c r="F687" s="17"/>
      <c r="G687" s="54"/>
      <c r="H687" s="10"/>
      <c r="I687" s="54"/>
      <c r="J687" s="54"/>
      <c r="K687" s="54"/>
    </row>
    <row r="688" spans="2:11" x14ac:dyDescent="0.25">
      <c r="B688" s="114"/>
      <c r="C688" s="59" t="s">
        <v>885</v>
      </c>
      <c r="D688" s="35" t="s">
        <v>608</v>
      </c>
      <c r="E688" s="17">
        <v>0</v>
      </c>
      <c r="F688" s="17">
        <v>0</v>
      </c>
      <c r="G688" s="54">
        <v>0</v>
      </c>
      <c r="H688" s="10" t="s">
        <v>881</v>
      </c>
      <c r="I688" s="54">
        <v>0</v>
      </c>
      <c r="J688" s="54">
        <v>0</v>
      </c>
      <c r="K688" s="54">
        <v>0</v>
      </c>
    </row>
    <row r="689" spans="2:11" x14ac:dyDescent="0.25">
      <c r="B689" s="114"/>
      <c r="C689" s="59" t="s">
        <v>886</v>
      </c>
      <c r="D689" s="35" t="s">
        <v>608</v>
      </c>
      <c r="E689" s="17">
        <v>0</v>
      </c>
      <c r="F689" s="17">
        <v>0</v>
      </c>
      <c r="G689" s="54">
        <v>0</v>
      </c>
      <c r="H689" s="10" t="s">
        <v>881</v>
      </c>
      <c r="I689" s="54">
        <v>0</v>
      </c>
      <c r="J689" s="54">
        <v>0</v>
      </c>
      <c r="K689" s="54">
        <v>0</v>
      </c>
    </row>
    <row r="690" spans="2:11" x14ac:dyDescent="0.25">
      <c r="B690" s="114"/>
      <c r="C690" s="59" t="s">
        <v>887</v>
      </c>
      <c r="D690" s="35" t="s">
        <v>593</v>
      </c>
      <c r="E690" s="17">
        <v>0</v>
      </c>
      <c r="F690" s="17">
        <v>0</v>
      </c>
      <c r="G690" s="54">
        <v>0</v>
      </c>
      <c r="H690" s="10" t="s">
        <v>881</v>
      </c>
      <c r="I690" s="54">
        <v>0</v>
      </c>
      <c r="J690" s="54">
        <v>0</v>
      </c>
      <c r="K690" s="54">
        <v>0</v>
      </c>
    </row>
    <row r="691" spans="2:11" x14ac:dyDescent="0.25">
      <c r="B691" s="17">
        <v>3</v>
      </c>
      <c r="C691" s="34" t="s">
        <v>888</v>
      </c>
      <c r="D691" s="35"/>
      <c r="E691" s="17"/>
      <c r="F691" s="17"/>
      <c r="G691" s="54"/>
      <c r="H691" s="10"/>
      <c r="I691" s="54"/>
      <c r="J691" s="54"/>
      <c r="K691" s="54"/>
    </row>
    <row r="692" spans="2:11" x14ac:dyDescent="0.25">
      <c r="B692" s="114"/>
      <c r="C692" s="59" t="s">
        <v>889</v>
      </c>
      <c r="D692" s="35" t="s">
        <v>890</v>
      </c>
      <c r="E692" s="17">
        <v>0</v>
      </c>
      <c r="F692" s="17">
        <v>0</v>
      </c>
      <c r="G692" s="54">
        <v>0</v>
      </c>
      <c r="H692" s="10" t="s">
        <v>881</v>
      </c>
      <c r="I692" s="54">
        <v>0</v>
      </c>
      <c r="J692" s="54">
        <v>0</v>
      </c>
      <c r="K692" s="54">
        <v>0</v>
      </c>
    </row>
    <row r="693" spans="2:11" x14ac:dyDescent="0.25">
      <c r="B693" s="114"/>
      <c r="C693" s="59" t="s">
        <v>891</v>
      </c>
      <c r="D693" s="35" t="s">
        <v>892</v>
      </c>
      <c r="E693" s="17">
        <v>0</v>
      </c>
      <c r="F693" s="17">
        <v>0</v>
      </c>
      <c r="G693" s="54">
        <v>0</v>
      </c>
      <c r="H693" s="10" t="s">
        <v>881</v>
      </c>
      <c r="I693" s="54">
        <v>0</v>
      </c>
      <c r="J693" s="54">
        <v>0</v>
      </c>
      <c r="K693" s="54">
        <v>0</v>
      </c>
    </row>
    <row r="694" spans="2:11" x14ac:dyDescent="0.25">
      <c r="B694" s="114"/>
      <c r="C694" s="59" t="s">
        <v>893</v>
      </c>
      <c r="D694" s="35" t="s">
        <v>892</v>
      </c>
      <c r="E694" s="17">
        <v>0</v>
      </c>
      <c r="F694" s="17">
        <v>0</v>
      </c>
      <c r="G694" s="54">
        <v>0</v>
      </c>
      <c r="H694" s="10" t="s">
        <v>881</v>
      </c>
      <c r="I694" s="54">
        <v>0</v>
      </c>
      <c r="J694" s="54">
        <v>0</v>
      </c>
      <c r="K694" s="54">
        <v>0</v>
      </c>
    </row>
    <row r="695" spans="2:11" x14ac:dyDescent="0.25">
      <c r="B695" s="114"/>
      <c r="C695" s="59" t="s">
        <v>894</v>
      </c>
      <c r="D695" s="35" t="s">
        <v>892</v>
      </c>
      <c r="E695" s="17">
        <v>0</v>
      </c>
      <c r="F695" s="17">
        <v>0</v>
      </c>
      <c r="G695" s="54">
        <v>0</v>
      </c>
      <c r="H695" s="10" t="s">
        <v>881</v>
      </c>
      <c r="I695" s="54">
        <v>0</v>
      </c>
      <c r="J695" s="54">
        <v>0</v>
      </c>
      <c r="K695" s="54">
        <v>0</v>
      </c>
    </row>
    <row r="696" spans="2:11" x14ac:dyDescent="0.25">
      <c r="B696" s="17">
        <v>4</v>
      </c>
      <c r="C696" s="34" t="s">
        <v>895</v>
      </c>
      <c r="D696" s="35"/>
      <c r="E696" s="17"/>
      <c r="F696" s="17"/>
      <c r="G696" s="54"/>
      <c r="H696" s="10"/>
      <c r="I696" s="54"/>
      <c r="J696" s="54"/>
      <c r="K696" s="54"/>
    </row>
    <row r="697" spans="2:11" x14ac:dyDescent="0.25">
      <c r="B697" s="114"/>
      <c r="C697" s="59" t="s">
        <v>896</v>
      </c>
      <c r="D697" s="35" t="s">
        <v>601</v>
      </c>
      <c r="E697" s="17">
        <v>0</v>
      </c>
      <c r="F697" s="17">
        <v>0</v>
      </c>
      <c r="G697" s="54">
        <v>0</v>
      </c>
      <c r="H697" s="10" t="s">
        <v>881</v>
      </c>
      <c r="I697" s="54">
        <v>0</v>
      </c>
      <c r="J697" s="54">
        <v>0</v>
      </c>
      <c r="K697" s="54">
        <v>0</v>
      </c>
    </row>
    <row r="698" spans="2:11" x14ac:dyDescent="0.25">
      <c r="B698" s="114"/>
      <c r="C698" s="59" t="s">
        <v>897</v>
      </c>
      <c r="D698" s="35" t="s">
        <v>601</v>
      </c>
      <c r="E698" s="17">
        <v>0</v>
      </c>
      <c r="F698" s="17">
        <v>0</v>
      </c>
      <c r="G698" s="54">
        <v>0</v>
      </c>
      <c r="H698" s="10" t="s">
        <v>881</v>
      </c>
      <c r="I698" s="54">
        <v>0</v>
      </c>
      <c r="J698" s="54">
        <v>0</v>
      </c>
      <c r="K698" s="54">
        <v>0</v>
      </c>
    </row>
    <row r="699" spans="2:11" x14ac:dyDescent="0.25">
      <c r="B699" s="114"/>
      <c r="C699" s="59" t="s">
        <v>898</v>
      </c>
      <c r="D699" s="35" t="s">
        <v>593</v>
      </c>
      <c r="E699" s="17">
        <v>0</v>
      </c>
      <c r="F699" s="17">
        <v>0</v>
      </c>
      <c r="G699" s="54">
        <v>0</v>
      </c>
      <c r="H699" s="10" t="s">
        <v>881</v>
      </c>
      <c r="I699" s="54">
        <v>0</v>
      </c>
      <c r="J699" s="54">
        <v>0</v>
      </c>
      <c r="K699" s="54">
        <v>0</v>
      </c>
    </row>
    <row r="700" spans="2:11" x14ac:dyDescent="0.25">
      <c r="B700" s="17">
        <v>5</v>
      </c>
      <c r="C700" s="34" t="s">
        <v>899</v>
      </c>
      <c r="D700" s="35"/>
      <c r="E700" s="17"/>
      <c r="F700" s="17"/>
      <c r="G700" s="54"/>
      <c r="H700" s="10"/>
      <c r="I700" s="54"/>
      <c r="J700" s="54"/>
      <c r="K700" s="54"/>
    </row>
    <row r="701" spans="2:11" x14ac:dyDescent="0.25">
      <c r="B701" s="114"/>
      <c r="C701" s="59" t="s">
        <v>899</v>
      </c>
      <c r="D701" s="35" t="s">
        <v>601</v>
      </c>
      <c r="E701" s="17">
        <v>0</v>
      </c>
      <c r="F701" s="17">
        <v>0</v>
      </c>
      <c r="G701" s="54">
        <v>0</v>
      </c>
      <c r="H701" s="10" t="s">
        <v>881</v>
      </c>
      <c r="I701" s="54">
        <v>0</v>
      </c>
      <c r="J701" s="54">
        <v>0</v>
      </c>
      <c r="K701" s="54">
        <v>0</v>
      </c>
    </row>
    <row r="702" spans="2:11" x14ac:dyDescent="0.25">
      <c r="B702" s="17">
        <v>6</v>
      </c>
      <c r="C702" s="34" t="s">
        <v>571</v>
      </c>
      <c r="D702" s="35"/>
      <c r="E702" s="17"/>
      <c r="F702" s="17"/>
      <c r="G702" s="54"/>
      <c r="H702" s="10"/>
      <c r="I702" s="54"/>
      <c r="J702" s="54"/>
      <c r="K702" s="54"/>
    </row>
    <row r="703" spans="2:11" x14ac:dyDescent="0.25">
      <c r="B703" s="114"/>
      <c r="C703" s="59" t="s">
        <v>900</v>
      </c>
      <c r="D703" s="35" t="s">
        <v>901</v>
      </c>
      <c r="E703" s="17">
        <v>0</v>
      </c>
      <c r="F703" s="17">
        <v>0</v>
      </c>
      <c r="G703" s="54">
        <v>0</v>
      </c>
      <c r="H703" s="10" t="s">
        <v>881</v>
      </c>
      <c r="I703" s="54">
        <v>0</v>
      </c>
      <c r="J703" s="54">
        <v>0</v>
      </c>
      <c r="K703" s="54">
        <v>0</v>
      </c>
    </row>
    <row r="704" spans="2:11" x14ac:dyDescent="0.25">
      <c r="B704" s="114"/>
      <c r="C704" s="59" t="s">
        <v>902</v>
      </c>
      <c r="D704" s="35" t="s">
        <v>901</v>
      </c>
      <c r="E704" s="17">
        <v>0</v>
      </c>
      <c r="F704" s="17">
        <v>0</v>
      </c>
      <c r="G704" s="54">
        <v>0</v>
      </c>
      <c r="H704" s="10" t="s">
        <v>881</v>
      </c>
      <c r="I704" s="54">
        <v>0</v>
      </c>
      <c r="J704" s="54">
        <v>0</v>
      </c>
      <c r="K704" s="54">
        <v>0</v>
      </c>
    </row>
    <row r="705" spans="1:11" ht="31.5" x14ac:dyDescent="0.25">
      <c r="B705" s="114"/>
      <c r="C705" s="59" t="s">
        <v>903</v>
      </c>
      <c r="D705" s="35" t="s">
        <v>904</v>
      </c>
      <c r="E705" s="17">
        <v>0</v>
      </c>
      <c r="F705" s="17">
        <v>0</v>
      </c>
      <c r="G705" s="54">
        <v>0</v>
      </c>
      <c r="H705" s="10" t="s">
        <v>881</v>
      </c>
      <c r="I705" s="54">
        <v>0</v>
      </c>
      <c r="J705" s="54">
        <v>0</v>
      </c>
      <c r="K705" s="54">
        <v>0</v>
      </c>
    </row>
    <row r="706" spans="1:11" x14ac:dyDescent="0.25">
      <c r="B706" s="17">
        <v>7</v>
      </c>
      <c r="C706" s="34" t="s">
        <v>905</v>
      </c>
      <c r="D706" s="35"/>
      <c r="E706" s="17"/>
      <c r="F706" s="17"/>
      <c r="G706" s="54"/>
      <c r="H706" s="10"/>
      <c r="I706" s="54"/>
      <c r="J706" s="54"/>
      <c r="K706" s="54"/>
    </row>
    <row r="707" spans="1:11" x14ac:dyDescent="0.25">
      <c r="B707" s="114"/>
      <c r="C707" s="59" t="s">
        <v>906</v>
      </c>
      <c r="D707" s="35" t="s">
        <v>890</v>
      </c>
      <c r="E707" s="17">
        <v>0</v>
      </c>
      <c r="F707" s="17">
        <v>0</v>
      </c>
      <c r="G707" s="54">
        <v>0</v>
      </c>
      <c r="H707" s="10" t="s">
        <v>881</v>
      </c>
      <c r="I707" s="54">
        <v>0</v>
      </c>
      <c r="J707" s="54">
        <v>0</v>
      </c>
      <c r="K707" s="54">
        <v>0</v>
      </c>
    </row>
    <row r="708" spans="1:11" x14ac:dyDescent="0.25">
      <c r="B708" s="114"/>
      <c r="C708" s="59" t="s">
        <v>907</v>
      </c>
      <c r="D708" s="35" t="s">
        <v>606</v>
      </c>
      <c r="E708" s="17">
        <v>0</v>
      </c>
      <c r="F708" s="17">
        <v>0</v>
      </c>
      <c r="G708" s="54">
        <v>0</v>
      </c>
      <c r="H708" s="10" t="s">
        <v>881</v>
      </c>
      <c r="I708" s="54">
        <v>0</v>
      </c>
      <c r="J708" s="54">
        <v>0</v>
      </c>
      <c r="K708" s="54">
        <v>0</v>
      </c>
    </row>
    <row r="709" spans="1:11" x14ac:dyDescent="0.25">
      <c r="B709" s="17">
        <v>8</v>
      </c>
      <c r="C709" s="34" t="s">
        <v>908</v>
      </c>
      <c r="D709" s="35"/>
      <c r="E709" s="17"/>
      <c r="F709" s="17"/>
      <c r="G709" s="54"/>
      <c r="H709" s="10"/>
      <c r="I709" s="54"/>
      <c r="J709" s="54"/>
      <c r="K709" s="54"/>
    </row>
    <row r="710" spans="1:11" x14ac:dyDescent="0.25">
      <c r="B710" s="114"/>
      <c r="C710" s="59" t="s">
        <v>908</v>
      </c>
      <c r="D710" s="35" t="s">
        <v>890</v>
      </c>
      <c r="E710" s="17">
        <v>0</v>
      </c>
      <c r="F710" s="17">
        <v>0</v>
      </c>
      <c r="G710" s="54">
        <v>0</v>
      </c>
      <c r="H710" s="10" t="s">
        <v>881</v>
      </c>
      <c r="I710" s="54">
        <v>0</v>
      </c>
      <c r="J710" s="54">
        <v>0</v>
      </c>
      <c r="K710" s="54">
        <v>0</v>
      </c>
    </row>
    <row r="711" spans="1:11" x14ac:dyDescent="0.25">
      <c r="A711" s="5" t="s">
        <v>420</v>
      </c>
    </row>
    <row r="712" spans="1:11" x14ac:dyDescent="0.25">
      <c r="B712" s="115" t="s">
        <v>546</v>
      </c>
      <c r="C712" s="116"/>
      <c r="D712" s="116"/>
      <c r="E712" s="116"/>
      <c r="F712" s="116"/>
      <c r="G712" s="116"/>
      <c r="H712" s="117"/>
      <c r="I712" s="117"/>
      <c r="J712" s="117"/>
      <c r="K712" s="118"/>
    </row>
    <row r="713" spans="1:11" ht="69.95" customHeight="1" x14ac:dyDescent="0.25">
      <c r="B713" s="77" t="s">
        <v>909</v>
      </c>
      <c r="C713" s="77"/>
      <c r="D713" s="77"/>
      <c r="E713" s="77"/>
      <c r="F713" s="77"/>
      <c r="G713" s="77"/>
      <c r="H713" s="77"/>
      <c r="I713" s="77"/>
      <c r="J713" s="77"/>
      <c r="K713" s="77"/>
    </row>
  </sheetData>
  <sheetProtection formatCells="0" formatColumns="0" formatRows="0" insertColumns="0" insertRows="0" insertHyperlinks="0" deleteColumns="0" deleteRows="0" sort="0" autoFilter="0" pivotTables="0"/>
  <mergeCells count="189">
    <mergeCell ref="B710"/>
    <mergeCell ref="B712:K712"/>
    <mergeCell ref="B713:K713"/>
    <mergeCell ref="B692:B695"/>
    <mergeCell ref="B697:B699"/>
    <mergeCell ref="B701"/>
    <mergeCell ref="B703:B705"/>
    <mergeCell ref="B707:B708"/>
    <mergeCell ref="B671:B673"/>
    <mergeCell ref="B675:B676"/>
    <mergeCell ref="B678"/>
    <mergeCell ref="B681:B686"/>
    <mergeCell ref="B688:B690"/>
    <mergeCell ref="B649:B654"/>
    <mergeCell ref="B656:B658"/>
    <mergeCell ref="B660:B663"/>
    <mergeCell ref="B665:B667"/>
    <mergeCell ref="B669"/>
    <mergeCell ref="B633:B635"/>
    <mergeCell ref="B637"/>
    <mergeCell ref="B639:B641"/>
    <mergeCell ref="B643:B644"/>
    <mergeCell ref="B646"/>
    <mergeCell ref="B611:B612"/>
    <mergeCell ref="B614"/>
    <mergeCell ref="B617:B622"/>
    <mergeCell ref="B624:B626"/>
    <mergeCell ref="B628:B631"/>
    <mergeCell ref="B592:B594"/>
    <mergeCell ref="B596:B599"/>
    <mergeCell ref="B601:B603"/>
    <mergeCell ref="B605"/>
    <mergeCell ref="B607:B609"/>
    <mergeCell ref="B573"/>
    <mergeCell ref="B575:B577"/>
    <mergeCell ref="B579:B580"/>
    <mergeCell ref="B582"/>
    <mergeCell ref="B585:B590"/>
    <mergeCell ref="B550"/>
    <mergeCell ref="B553:B558"/>
    <mergeCell ref="B560:B562"/>
    <mergeCell ref="B564:B567"/>
    <mergeCell ref="B569:B571"/>
    <mergeCell ref="B532:B535"/>
    <mergeCell ref="B537:B539"/>
    <mergeCell ref="B541"/>
    <mergeCell ref="B543:B545"/>
    <mergeCell ref="B547:B548"/>
    <mergeCell ref="B511:B513"/>
    <mergeCell ref="B515:B516"/>
    <mergeCell ref="B518"/>
    <mergeCell ref="B521:B526"/>
    <mergeCell ref="B528:B530"/>
    <mergeCell ref="B489:B494"/>
    <mergeCell ref="B496:B498"/>
    <mergeCell ref="B500:B503"/>
    <mergeCell ref="B505:B507"/>
    <mergeCell ref="B509"/>
    <mergeCell ref="B473:B475"/>
    <mergeCell ref="B477"/>
    <mergeCell ref="B479:B481"/>
    <mergeCell ref="B483:B484"/>
    <mergeCell ref="B486"/>
    <mergeCell ref="B451:B452"/>
    <mergeCell ref="B454"/>
    <mergeCell ref="B457:B462"/>
    <mergeCell ref="B464:B466"/>
    <mergeCell ref="B468:B471"/>
    <mergeCell ref="B432:B434"/>
    <mergeCell ref="B436:B439"/>
    <mergeCell ref="B441:B443"/>
    <mergeCell ref="B445"/>
    <mergeCell ref="B447:B449"/>
    <mergeCell ref="B413"/>
    <mergeCell ref="B415:B417"/>
    <mergeCell ref="B419:B420"/>
    <mergeCell ref="B422"/>
    <mergeCell ref="B425:B430"/>
    <mergeCell ref="B390"/>
    <mergeCell ref="B393:B398"/>
    <mergeCell ref="B400:B402"/>
    <mergeCell ref="B404:B407"/>
    <mergeCell ref="B409:B411"/>
    <mergeCell ref="B372:B375"/>
    <mergeCell ref="B377:B379"/>
    <mergeCell ref="B381"/>
    <mergeCell ref="B383:B385"/>
    <mergeCell ref="B387:B388"/>
    <mergeCell ref="B351:B353"/>
    <mergeCell ref="B355:B356"/>
    <mergeCell ref="B358"/>
    <mergeCell ref="B361:B366"/>
    <mergeCell ref="B368:B370"/>
    <mergeCell ref="B329:B334"/>
    <mergeCell ref="B336:B338"/>
    <mergeCell ref="B340:B343"/>
    <mergeCell ref="B345:B347"/>
    <mergeCell ref="B349"/>
    <mergeCell ref="B313:B315"/>
    <mergeCell ref="B317"/>
    <mergeCell ref="B319:B321"/>
    <mergeCell ref="B323:B324"/>
    <mergeCell ref="B326"/>
    <mergeCell ref="B291:B292"/>
    <mergeCell ref="B294"/>
    <mergeCell ref="B297:B302"/>
    <mergeCell ref="B304:B306"/>
    <mergeCell ref="B308:B311"/>
    <mergeCell ref="B272:B274"/>
    <mergeCell ref="B276:B279"/>
    <mergeCell ref="B281:B283"/>
    <mergeCell ref="B285"/>
    <mergeCell ref="B287:B289"/>
    <mergeCell ref="B253"/>
    <mergeCell ref="B255:B257"/>
    <mergeCell ref="B259:B260"/>
    <mergeCell ref="B262"/>
    <mergeCell ref="B265:B270"/>
    <mergeCell ref="B230"/>
    <mergeCell ref="B233:B238"/>
    <mergeCell ref="B240:B242"/>
    <mergeCell ref="B244:B247"/>
    <mergeCell ref="B249:B251"/>
    <mergeCell ref="B212:B215"/>
    <mergeCell ref="B217:B219"/>
    <mergeCell ref="B221"/>
    <mergeCell ref="B223:B225"/>
    <mergeCell ref="B227:B228"/>
    <mergeCell ref="B191:B193"/>
    <mergeCell ref="B195:B196"/>
    <mergeCell ref="B198"/>
    <mergeCell ref="B201:B206"/>
    <mergeCell ref="B208:B210"/>
    <mergeCell ref="B169:B174"/>
    <mergeCell ref="B176:B178"/>
    <mergeCell ref="B180:B183"/>
    <mergeCell ref="B185:B187"/>
    <mergeCell ref="B189"/>
    <mergeCell ref="B153:B155"/>
    <mergeCell ref="B157"/>
    <mergeCell ref="B159:B161"/>
    <mergeCell ref="B163:B164"/>
    <mergeCell ref="B166"/>
    <mergeCell ref="B131:B132"/>
    <mergeCell ref="B134"/>
    <mergeCell ref="B137:B142"/>
    <mergeCell ref="B144:B146"/>
    <mergeCell ref="B148:B151"/>
    <mergeCell ref="B112:B114"/>
    <mergeCell ref="B116:B119"/>
    <mergeCell ref="B121:B123"/>
    <mergeCell ref="B125"/>
    <mergeCell ref="B127:B129"/>
    <mergeCell ref="B93"/>
    <mergeCell ref="B95:B97"/>
    <mergeCell ref="B99:B100"/>
    <mergeCell ref="B102"/>
    <mergeCell ref="B105:B110"/>
    <mergeCell ref="B70"/>
    <mergeCell ref="B73:B78"/>
    <mergeCell ref="B80:B82"/>
    <mergeCell ref="B84:B87"/>
    <mergeCell ref="B89:B91"/>
    <mergeCell ref="B52:B55"/>
    <mergeCell ref="B57:B59"/>
    <mergeCell ref="B61"/>
    <mergeCell ref="B63:B65"/>
    <mergeCell ref="B67:B68"/>
    <mergeCell ref="B31:B33"/>
    <mergeCell ref="B35:B36"/>
    <mergeCell ref="B38"/>
    <mergeCell ref="B41:B46"/>
    <mergeCell ref="B48:B50"/>
    <mergeCell ref="B9:B14"/>
    <mergeCell ref="B16:B18"/>
    <mergeCell ref="B20:B23"/>
    <mergeCell ref="B25:B27"/>
    <mergeCell ref="B29"/>
    <mergeCell ref="C2:K2"/>
    <mergeCell ref="B4:B6"/>
    <mergeCell ref="H4:K4"/>
    <mergeCell ref="C4:C6"/>
    <mergeCell ref="D4:D6"/>
    <mergeCell ref="E4:E6"/>
    <mergeCell ref="F4:F6"/>
    <mergeCell ref="G4:G6"/>
    <mergeCell ref="I5:I6"/>
    <mergeCell ref="J5:J6"/>
    <mergeCell ref="K5:K6"/>
  </mergeCells>
  <dataValidations count="1">
    <dataValidation type="list" errorStyle="information" allowBlank="1" errorTitle="Giá trị nhập bị sai" error="Giá trị không đúng trong danh sách." prompt="Chọn từ danh sách" sqref="H9:H14 H710 H707:H708 H703:H705 H701 H697:H699 H692:H695 H688:H690 H681:H686 H678 H675:H676 H671:H673 H669 H665:H667 H660:H663 H656:H658 H649:H654 H646 H643:H644 H639:H641 H637 H633:H635 H628:H631 H624:H626 H617:H622 H614 H611:H612 H607:H609 H605 H601:H603 H596:H599 H592:H594 H585:H590 H582 H579:H580 H575:H577 H573 H569:H571 H564:H567 H560:H562 H553:H558 H550 H547:H548 H543:H545 H541 H537:H539 H532:H535 H528:H530 H521:H526 H518 H515:H516 H511:H513 H509 H505:H507 H500:H503 H496:H498 H489:H494 H486 H483:H484 H479:H481 H477 H473:H475 H468:H471 H464:H466 H457:H462 H454 H451:H452 H447:H449 H445 H441:H443 H436:H439 H432:H434 H425:H430 H422 H419:H420 H415:H417 H413 H409:H411 H404:H407 H400:H402 H393:H398 H390 H387:H388 H383:H385 H381 H377:H379 H372:H375 H368:H370 H361:H366 H358 H355:H356 H351:H353 H349 H345:H347 H340:H343 H336:H338 H329:H334 H326 H323:H324 H319:H321 H317 H313:H315 H308:H311 H304:H306 H297:H302 H294 H291:H292 H287:H289 H285 H281:H283 H276:H279 H272:H274 H265:H270 H262 H259:H260 H255:H257 H253 H249:H251 H244:H247 H240:H242 H233:H238 H230 H227:H228 H223:H225 H221 H217:H219 H212:H215 H208:H210 H201:H206 H198 H195:H196 H191:H193 H189 H185:H187 H180:H183 H176:H178 H169:H174 H166 H163:H164 H159:H161 H157 H153:H155 H148:H151 H144:H146 H137:H142 H134 H131:H132 H127:H129 H125 H121:H123 H116:H119 H112:H114 H105:H110 H102 H99:H100 H95:H97 H93 H89:H91 H84:H87 H80:H82 H73:H78 H70 H67:H68 H63:H65 H61 H57:H59 H52:H55 H48:H50 H41:H46 H38 H35:H36 H31:H33 H29 H25:H27 H20:H23 H16:H18" xr:uid="{00000000-0002-0000-1500-000000000000}">
      <formula1>"Có,Không"</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K17"/>
  <sheetViews>
    <sheetView showGridLines="0" workbookViewId="0">
      <pane ySplit="4" topLeftCell="A5" activePane="bottomLeft" state="frozen"/>
      <selection pane="bottomLeft"/>
    </sheetView>
  </sheetViews>
  <sheetFormatPr defaultRowHeight="15.75" x14ac:dyDescent="0.25"/>
  <cols>
    <col min="1" max="1" width="2.625" customWidth="1"/>
    <col min="2" max="2" width="4.25" customWidth="1"/>
    <col min="3" max="3" width="50" customWidth="1"/>
    <col min="4" max="5" width="10" customWidth="1"/>
    <col min="6" max="6" width="40" customWidth="1"/>
  </cols>
  <sheetData>
    <row r="2" spans="1:7" ht="18.75" x14ac:dyDescent="0.3">
      <c r="B2" s="13" t="s">
        <v>910</v>
      </c>
      <c r="C2" s="13"/>
      <c r="D2" s="4"/>
      <c r="E2" s="4"/>
      <c r="F2" s="4"/>
    </row>
    <row r="3" spans="1:7" x14ac:dyDescent="0.25">
      <c r="B3" s="4"/>
      <c r="C3" s="4"/>
      <c r="D3" s="4"/>
      <c r="E3" s="4"/>
      <c r="F3" s="4"/>
    </row>
    <row r="4" spans="1:7" ht="31.5" x14ac:dyDescent="0.25">
      <c r="B4" s="9" t="s">
        <v>425</v>
      </c>
      <c r="C4" s="9" t="s">
        <v>911</v>
      </c>
      <c r="D4" s="9" t="s">
        <v>427</v>
      </c>
      <c r="E4" s="9" t="s">
        <v>912</v>
      </c>
      <c r="F4" s="9" t="s">
        <v>913</v>
      </c>
    </row>
    <row r="5" spans="1:7" x14ac:dyDescent="0.25">
      <c r="B5" s="10">
        <v>1</v>
      </c>
      <c r="C5" s="11" t="s">
        <v>914</v>
      </c>
      <c r="D5" s="10" t="s">
        <v>544</v>
      </c>
      <c r="E5" s="54">
        <v>98</v>
      </c>
      <c r="F5" s="1"/>
    </row>
    <row r="6" spans="1:7" x14ac:dyDescent="0.25">
      <c r="B6" s="10">
        <v>2</v>
      </c>
      <c r="C6" s="11" t="s">
        <v>915</v>
      </c>
      <c r="D6" s="10" t="s">
        <v>544</v>
      </c>
      <c r="E6" s="54">
        <v>100</v>
      </c>
      <c r="F6" s="1"/>
    </row>
    <row r="7" spans="1:7" x14ac:dyDescent="0.25">
      <c r="B7" s="10">
        <v>3</v>
      </c>
      <c r="C7" s="11" t="s">
        <v>916</v>
      </c>
      <c r="D7" s="10" t="s">
        <v>917</v>
      </c>
      <c r="E7" s="10" t="s">
        <v>878</v>
      </c>
      <c r="F7" s="1"/>
    </row>
    <row r="8" spans="1:7" x14ac:dyDescent="0.25">
      <c r="B8" s="10">
        <v>4</v>
      </c>
      <c r="C8" s="11" t="s">
        <v>918</v>
      </c>
      <c r="D8" s="10" t="s">
        <v>544</v>
      </c>
      <c r="E8" s="54">
        <v>98</v>
      </c>
      <c r="F8" s="1"/>
    </row>
    <row r="9" spans="1:7" ht="31.5" x14ac:dyDescent="0.25">
      <c r="B9" s="10">
        <v>5</v>
      </c>
      <c r="C9" s="11" t="s">
        <v>919</v>
      </c>
      <c r="D9" s="10" t="s">
        <v>917</v>
      </c>
      <c r="E9" s="10"/>
      <c r="F9" s="1"/>
    </row>
    <row r="10" spans="1:7" x14ac:dyDescent="0.25">
      <c r="B10" s="10">
        <v>6</v>
      </c>
      <c r="C10" s="11" t="s">
        <v>920</v>
      </c>
      <c r="D10" s="10" t="s">
        <v>544</v>
      </c>
      <c r="E10" s="54">
        <v>98</v>
      </c>
      <c r="F10" s="1"/>
    </row>
    <row r="11" spans="1:7" x14ac:dyDescent="0.25">
      <c r="B11" s="10">
        <v>7</v>
      </c>
      <c r="C11" s="11" t="s">
        <v>921</v>
      </c>
      <c r="D11" s="10" t="s">
        <v>544</v>
      </c>
      <c r="E11" s="54">
        <v>97</v>
      </c>
      <c r="F11" s="1"/>
    </row>
    <row r="12" spans="1:7" ht="47.25" x14ac:dyDescent="0.25">
      <c r="B12" s="10">
        <v>8</v>
      </c>
      <c r="C12" s="11" t="s">
        <v>922</v>
      </c>
      <c r="D12" s="10" t="s">
        <v>544</v>
      </c>
      <c r="E12" s="54">
        <v>60</v>
      </c>
      <c r="F12" s="1"/>
    </row>
    <row r="13" spans="1:7" x14ac:dyDescent="0.25">
      <c r="B13" s="10">
        <v>9</v>
      </c>
      <c r="C13" s="11" t="s">
        <v>923</v>
      </c>
      <c r="D13" s="10" t="s">
        <v>544</v>
      </c>
      <c r="E13" s="54">
        <v>95</v>
      </c>
      <c r="F13" s="1"/>
    </row>
    <row r="14" spans="1:7" x14ac:dyDescent="0.25">
      <c r="B14" s="10">
        <v>10</v>
      </c>
      <c r="C14" s="11" t="s">
        <v>924</v>
      </c>
      <c r="D14" s="10" t="s">
        <v>544</v>
      </c>
      <c r="E14" s="54">
        <v>95</v>
      </c>
      <c r="F14" s="1"/>
    </row>
    <row r="15" spans="1:7" x14ac:dyDescent="0.25">
      <c r="A15" s="5" t="s">
        <v>420</v>
      </c>
    </row>
    <row r="16" spans="1:7" x14ac:dyDescent="0.25">
      <c r="B16" s="119" t="s">
        <v>546</v>
      </c>
      <c r="C16" s="120"/>
      <c r="D16" s="120"/>
      <c r="E16" s="120"/>
      <c r="F16" s="120"/>
      <c r="G16" s="6"/>
    </row>
    <row r="17" spans="2:11" ht="69.95" customHeight="1" x14ac:dyDescent="0.25">
      <c r="B17" s="77" t="s">
        <v>925</v>
      </c>
      <c r="C17" s="77"/>
      <c r="D17" s="77"/>
      <c r="E17" s="77"/>
      <c r="F17" s="77"/>
      <c r="G17" s="60"/>
      <c r="H17" s="60"/>
      <c r="I17" s="60"/>
      <c r="J17" s="60"/>
      <c r="K17" s="60"/>
    </row>
  </sheetData>
  <sheetProtection formatCells="0" formatColumns="0" formatRows="0" insertColumns="0" insertRows="0" insertHyperlinks="0" deleteColumns="0" deleteRows="0" sort="0" autoFilter="0" pivotTables="0"/>
  <mergeCells count="2">
    <mergeCell ref="B16:F16"/>
    <mergeCell ref="B17:F17"/>
  </mergeCells>
  <dataValidations count="1">
    <dataValidation type="list" errorStyle="information" allowBlank="1" errorTitle="Giá trị nhập bị sai" error="Giá trị không đúng trong danh sách." prompt="Chọn từ danh sách" sqref="E7 E9" xr:uid="{00000000-0002-0000-1600-000000000000}">
      <formula1>"Có,Không"</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I39"/>
  <sheetViews>
    <sheetView showGridLines="0" workbookViewId="0">
      <pane ySplit="3" topLeftCell="A4" activePane="bottomLeft" state="frozen"/>
      <selection pane="bottomLeft"/>
    </sheetView>
  </sheetViews>
  <sheetFormatPr defaultRowHeight="15.75" x14ac:dyDescent="0.25"/>
  <cols>
    <col min="1" max="1" width="2.625" customWidth="1"/>
    <col min="2" max="2" width="4.25" customWidth="1"/>
    <col min="3" max="3" width="48" customWidth="1"/>
    <col min="4" max="7" width="10" customWidth="1"/>
    <col min="8" max="8" width="25" customWidth="1"/>
    <col min="9" max="9" width="35" customWidth="1"/>
  </cols>
  <sheetData>
    <row r="2" spans="2:9" ht="18.75" x14ac:dyDescent="0.3">
      <c r="B2" s="13"/>
      <c r="C2" s="90" t="s">
        <v>926</v>
      </c>
      <c r="D2" s="91"/>
      <c r="E2" s="91"/>
      <c r="F2" s="91"/>
      <c r="G2" s="91"/>
      <c r="H2" s="91"/>
      <c r="I2" s="4"/>
    </row>
    <row r="3" spans="2:9" x14ac:dyDescent="0.25">
      <c r="B3" s="4"/>
      <c r="C3" s="4"/>
      <c r="D3" s="4"/>
      <c r="E3" s="4"/>
      <c r="F3" s="4"/>
      <c r="G3" s="4"/>
      <c r="H3" s="4"/>
      <c r="I3" s="4"/>
    </row>
    <row r="4" spans="2:9" x14ac:dyDescent="0.25">
      <c r="B4" s="9" t="s">
        <v>445</v>
      </c>
      <c r="C4" s="9" t="s">
        <v>911</v>
      </c>
      <c r="D4" s="9" t="s">
        <v>427</v>
      </c>
      <c r="E4" s="9" t="s">
        <v>927</v>
      </c>
      <c r="F4" s="9" t="s">
        <v>928</v>
      </c>
      <c r="G4" s="9" t="s">
        <v>664</v>
      </c>
      <c r="H4" s="9" t="s">
        <v>929</v>
      </c>
      <c r="I4" s="9" t="s">
        <v>930</v>
      </c>
    </row>
    <row r="5" spans="2:9" x14ac:dyDescent="0.25">
      <c r="B5" s="61" t="s">
        <v>507</v>
      </c>
      <c r="C5" s="63" t="s">
        <v>931</v>
      </c>
      <c r="D5" s="61"/>
      <c r="E5" s="64"/>
      <c r="F5" s="64"/>
      <c r="G5" s="65">
        <f>IFERROR(AVERAGE(G6:G16),"(-)")</f>
        <v>100</v>
      </c>
      <c r="H5" s="63"/>
      <c r="I5" s="63"/>
    </row>
    <row r="6" spans="2:9" ht="31.5" x14ac:dyDescent="0.25">
      <c r="B6" s="62">
        <v>1</v>
      </c>
      <c r="C6" s="31" t="s">
        <v>932</v>
      </c>
      <c r="D6" s="32" t="s">
        <v>460</v>
      </c>
      <c r="E6" s="62">
        <v>0</v>
      </c>
      <c r="F6" s="62">
        <v>0</v>
      </c>
      <c r="G6" s="66" t="str">
        <f t="shared" ref="G6:G16" si="0">IFERROR((F6/E6)*100,"(-)")</f>
        <v>(-)</v>
      </c>
      <c r="H6" s="31"/>
      <c r="I6" s="31"/>
    </row>
    <row r="7" spans="2:9" x14ac:dyDescent="0.25">
      <c r="B7" s="62">
        <v>2</v>
      </c>
      <c r="C7" s="31" t="s">
        <v>933</v>
      </c>
      <c r="D7" s="32" t="s">
        <v>595</v>
      </c>
      <c r="E7" s="62">
        <v>0</v>
      </c>
      <c r="F7" s="62">
        <v>3</v>
      </c>
      <c r="G7" s="66" t="str">
        <f t="shared" si="0"/>
        <v>(-)</v>
      </c>
      <c r="H7" s="31"/>
      <c r="I7" s="31"/>
    </row>
    <row r="8" spans="2:9" x14ac:dyDescent="0.25">
      <c r="B8" s="62">
        <v>3</v>
      </c>
      <c r="C8" s="31" t="s">
        <v>934</v>
      </c>
      <c r="D8" s="32" t="s">
        <v>935</v>
      </c>
      <c r="E8" s="62">
        <v>0</v>
      </c>
      <c r="F8" s="62">
        <v>0</v>
      </c>
      <c r="G8" s="66" t="str">
        <f t="shared" si="0"/>
        <v>(-)</v>
      </c>
      <c r="H8" s="31"/>
      <c r="I8" s="31"/>
    </row>
    <row r="9" spans="2:9" x14ac:dyDescent="0.25">
      <c r="B9" s="62">
        <v>4</v>
      </c>
      <c r="C9" s="31" t="s">
        <v>936</v>
      </c>
      <c r="D9" s="32" t="s">
        <v>890</v>
      </c>
      <c r="E9" s="62">
        <v>47</v>
      </c>
      <c r="F9" s="62">
        <v>47</v>
      </c>
      <c r="G9" s="66">
        <f t="shared" si="0"/>
        <v>100</v>
      </c>
      <c r="H9" s="31"/>
      <c r="I9" s="31"/>
    </row>
    <row r="10" spans="2:9" x14ac:dyDescent="0.25">
      <c r="B10" s="62"/>
      <c r="C10" s="31" t="s">
        <v>937</v>
      </c>
      <c r="D10" s="32" t="s">
        <v>890</v>
      </c>
      <c r="E10" s="62">
        <v>9</v>
      </c>
      <c r="F10" s="62">
        <v>9</v>
      </c>
      <c r="G10" s="66">
        <f t="shared" si="0"/>
        <v>100</v>
      </c>
      <c r="H10" s="31"/>
      <c r="I10" s="31"/>
    </row>
    <row r="11" spans="2:9" ht="31.5" x14ac:dyDescent="0.25">
      <c r="B11" s="62"/>
      <c r="C11" s="31" t="s">
        <v>938</v>
      </c>
      <c r="D11" s="32" t="s">
        <v>890</v>
      </c>
      <c r="E11" s="62">
        <v>47</v>
      </c>
      <c r="F11" s="62">
        <v>47</v>
      </c>
      <c r="G11" s="66">
        <f t="shared" si="0"/>
        <v>100</v>
      </c>
      <c r="H11" s="31"/>
      <c r="I11" s="31"/>
    </row>
    <row r="12" spans="2:9" ht="31.5" x14ac:dyDescent="0.25">
      <c r="B12" s="62">
        <v>5</v>
      </c>
      <c r="C12" s="31" t="s">
        <v>939</v>
      </c>
      <c r="D12" s="32" t="s">
        <v>890</v>
      </c>
      <c r="E12" s="62">
        <v>200</v>
      </c>
      <c r="F12" s="62">
        <v>200</v>
      </c>
      <c r="G12" s="66">
        <f t="shared" si="0"/>
        <v>100</v>
      </c>
      <c r="H12" s="31"/>
      <c r="I12" s="31"/>
    </row>
    <row r="13" spans="2:9" x14ac:dyDescent="0.25">
      <c r="B13" s="62"/>
      <c r="C13" s="31" t="s">
        <v>937</v>
      </c>
      <c r="D13" s="32" t="s">
        <v>890</v>
      </c>
      <c r="E13" s="62">
        <v>5</v>
      </c>
      <c r="F13" s="62">
        <v>5</v>
      </c>
      <c r="G13" s="66">
        <f t="shared" si="0"/>
        <v>100</v>
      </c>
      <c r="H13" s="31"/>
      <c r="I13" s="31"/>
    </row>
    <row r="14" spans="2:9" ht="31.5" x14ac:dyDescent="0.25">
      <c r="B14" s="62">
        <v>6</v>
      </c>
      <c r="C14" s="31" t="s">
        <v>940</v>
      </c>
      <c r="D14" s="32" t="s">
        <v>890</v>
      </c>
      <c r="E14" s="62">
        <v>0</v>
      </c>
      <c r="F14" s="62">
        <v>8</v>
      </c>
      <c r="G14" s="66" t="str">
        <f t="shared" si="0"/>
        <v>(-)</v>
      </c>
      <c r="H14" s="31"/>
      <c r="I14" s="31"/>
    </row>
    <row r="15" spans="2:9" x14ac:dyDescent="0.25">
      <c r="B15" s="62"/>
      <c r="C15" s="31" t="s">
        <v>941</v>
      </c>
      <c r="D15" s="32" t="s">
        <v>890</v>
      </c>
      <c r="E15" s="62">
        <v>0</v>
      </c>
      <c r="F15" s="62">
        <v>2</v>
      </c>
      <c r="G15" s="66" t="str">
        <f t="shared" si="0"/>
        <v>(-)</v>
      </c>
      <c r="H15" s="31"/>
      <c r="I15" s="31"/>
    </row>
    <row r="16" spans="2:9" ht="31.5" x14ac:dyDescent="0.25">
      <c r="B16" s="62">
        <v>7</v>
      </c>
      <c r="C16" s="31" t="s">
        <v>942</v>
      </c>
      <c r="D16" s="32" t="s">
        <v>544</v>
      </c>
      <c r="E16" s="62">
        <v>0</v>
      </c>
      <c r="F16" s="62">
        <v>70</v>
      </c>
      <c r="G16" s="66" t="str">
        <f t="shared" si="0"/>
        <v>(-)</v>
      </c>
      <c r="H16" s="31" t="s">
        <v>943</v>
      </c>
      <c r="I16" s="31"/>
    </row>
    <row r="17" spans="2:9" x14ac:dyDescent="0.25">
      <c r="B17" s="61" t="s">
        <v>944</v>
      </c>
      <c r="C17" s="63" t="s">
        <v>945</v>
      </c>
      <c r="D17" s="61"/>
      <c r="E17" s="64"/>
      <c r="F17" s="64"/>
      <c r="G17" s="65">
        <f>IFERROR(AVERAGE(G18:G24),"(-)")</f>
        <v>100</v>
      </c>
      <c r="H17" s="63"/>
      <c r="I17" s="63"/>
    </row>
    <row r="18" spans="2:9" ht="31.5" x14ac:dyDescent="0.25">
      <c r="B18" s="62">
        <v>1</v>
      </c>
      <c r="C18" s="31" t="s">
        <v>946</v>
      </c>
      <c r="D18" s="32" t="s">
        <v>892</v>
      </c>
      <c r="E18" s="62">
        <v>0</v>
      </c>
      <c r="F18" s="62">
        <v>5</v>
      </c>
      <c r="G18" s="66" t="str">
        <f t="shared" ref="G18:G24" si="1">IFERROR((F18/E18)*100,"(-)")</f>
        <v>(-)</v>
      </c>
      <c r="H18" s="31" t="s">
        <v>947</v>
      </c>
      <c r="I18" s="31"/>
    </row>
    <row r="19" spans="2:9" x14ac:dyDescent="0.25">
      <c r="B19" s="62">
        <v>2</v>
      </c>
      <c r="C19" s="31" t="s">
        <v>948</v>
      </c>
      <c r="D19" s="32" t="s">
        <v>892</v>
      </c>
      <c r="E19" s="62">
        <v>0</v>
      </c>
      <c r="F19" s="62">
        <v>30</v>
      </c>
      <c r="G19" s="66" t="str">
        <f t="shared" si="1"/>
        <v>(-)</v>
      </c>
      <c r="H19" s="31"/>
      <c r="I19" s="31"/>
    </row>
    <row r="20" spans="2:9" x14ac:dyDescent="0.25">
      <c r="B20" s="62">
        <v>3</v>
      </c>
      <c r="C20" s="31" t="s">
        <v>949</v>
      </c>
      <c r="D20" s="32" t="s">
        <v>892</v>
      </c>
      <c r="E20" s="62">
        <v>0</v>
      </c>
      <c r="F20" s="62">
        <v>2</v>
      </c>
      <c r="G20" s="66" t="str">
        <f t="shared" si="1"/>
        <v>(-)</v>
      </c>
      <c r="H20" s="31"/>
      <c r="I20" s="31"/>
    </row>
    <row r="21" spans="2:9" x14ac:dyDescent="0.25">
      <c r="B21" s="62">
        <v>4</v>
      </c>
      <c r="C21" s="31" t="s">
        <v>950</v>
      </c>
      <c r="D21" s="32" t="s">
        <v>892</v>
      </c>
      <c r="E21" s="62">
        <v>0</v>
      </c>
      <c r="F21" s="62">
        <v>25</v>
      </c>
      <c r="G21" s="66" t="str">
        <f t="shared" si="1"/>
        <v>(-)</v>
      </c>
      <c r="H21" s="31"/>
      <c r="I21" s="31"/>
    </row>
    <row r="22" spans="2:9" x14ac:dyDescent="0.25">
      <c r="B22" s="62">
        <v>5</v>
      </c>
      <c r="C22" s="31" t="s">
        <v>951</v>
      </c>
      <c r="D22" s="32" t="s">
        <v>892</v>
      </c>
      <c r="E22" s="62">
        <v>2</v>
      </c>
      <c r="F22" s="62">
        <v>2</v>
      </c>
      <c r="G22" s="66">
        <f t="shared" si="1"/>
        <v>100</v>
      </c>
      <c r="H22" s="31"/>
      <c r="I22" s="31"/>
    </row>
    <row r="23" spans="2:9" x14ac:dyDescent="0.25">
      <c r="B23" s="62">
        <v>6</v>
      </c>
      <c r="C23" s="31" t="s">
        <v>952</v>
      </c>
      <c r="D23" s="32" t="s">
        <v>892</v>
      </c>
      <c r="E23" s="62">
        <v>2</v>
      </c>
      <c r="F23" s="62">
        <v>2</v>
      </c>
      <c r="G23" s="66">
        <f t="shared" si="1"/>
        <v>100</v>
      </c>
      <c r="H23" s="31"/>
      <c r="I23" s="31"/>
    </row>
    <row r="24" spans="2:9" x14ac:dyDescent="0.25">
      <c r="B24" s="62">
        <v>7</v>
      </c>
      <c r="C24" s="31" t="s">
        <v>953</v>
      </c>
      <c r="D24" s="32" t="s">
        <v>892</v>
      </c>
      <c r="E24" s="62">
        <v>5</v>
      </c>
      <c r="F24" s="62">
        <v>5</v>
      </c>
      <c r="G24" s="66">
        <f t="shared" si="1"/>
        <v>100</v>
      </c>
      <c r="H24" s="31" t="s">
        <v>954</v>
      </c>
      <c r="I24" s="31"/>
    </row>
    <row r="25" spans="2:9" x14ac:dyDescent="0.25">
      <c r="B25" s="61" t="s">
        <v>955</v>
      </c>
      <c r="C25" s="63" t="s">
        <v>956</v>
      </c>
      <c r="D25" s="61"/>
      <c r="E25" s="64"/>
      <c r="F25" s="64"/>
      <c r="G25" s="65">
        <f>IFERROR(AVERAGE(G26:G34),"(-)")</f>
        <v>100</v>
      </c>
      <c r="H25" s="63"/>
      <c r="I25" s="63"/>
    </row>
    <row r="26" spans="2:9" x14ac:dyDescent="0.25">
      <c r="B26" s="62">
        <v>1</v>
      </c>
      <c r="C26" s="31" t="s">
        <v>957</v>
      </c>
      <c r="D26" s="32" t="s">
        <v>505</v>
      </c>
      <c r="E26" s="62">
        <v>0</v>
      </c>
      <c r="F26" s="62">
        <v>15</v>
      </c>
      <c r="G26" s="66" t="str">
        <f t="shared" ref="G26:G34" si="2">IFERROR((F26/E26)*100,"(-)")</f>
        <v>(-)</v>
      </c>
      <c r="H26" s="31"/>
      <c r="I26" s="31"/>
    </row>
    <row r="27" spans="2:9" x14ac:dyDescent="0.25">
      <c r="B27" s="62">
        <v>2</v>
      </c>
      <c r="C27" s="31" t="s">
        <v>958</v>
      </c>
      <c r="D27" s="32" t="s">
        <v>505</v>
      </c>
      <c r="E27" s="62">
        <v>1000</v>
      </c>
      <c r="F27" s="62">
        <v>1000</v>
      </c>
      <c r="G27" s="66">
        <f t="shared" si="2"/>
        <v>100</v>
      </c>
      <c r="H27" s="31"/>
      <c r="I27" s="31"/>
    </row>
    <row r="28" spans="2:9" x14ac:dyDescent="0.25">
      <c r="B28" s="62">
        <v>3</v>
      </c>
      <c r="C28" s="31" t="s">
        <v>959</v>
      </c>
      <c r="D28" s="32" t="s">
        <v>593</v>
      </c>
      <c r="E28" s="62">
        <v>3800</v>
      </c>
      <c r="F28" s="62">
        <v>3800</v>
      </c>
      <c r="G28" s="66">
        <f t="shared" si="2"/>
        <v>100</v>
      </c>
      <c r="H28" s="31"/>
      <c r="I28" s="31"/>
    </row>
    <row r="29" spans="2:9" x14ac:dyDescent="0.25">
      <c r="B29" s="62">
        <v>4</v>
      </c>
      <c r="C29" s="31" t="s">
        <v>960</v>
      </c>
      <c r="D29" s="32" t="s">
        <v>961</v>
      </c>
      <c r="E29" s="62">
        <v>1900</v>
      </c>
      <c r="F29" s="62">
        <v>1900</v>
      </c>
      <c r="G29" s="66">
        <f t="shared" si="2"/>
        <v>100</v>
      </c>
      <c r="H29" s="31"/>
      <c r="I29" s="31"/>
    </row>
    <row r="30" spans="2:9" x14ac:dyDescent="0.25">
      <c r="B30" s="62">
        <v>5</v>
      </c>
      <c r="C30" s="31" t="s">
        <v>962</v>
      </c>
      <c r="D30" s="32" t="s">
        <v>963</v>
      </c>
      <c r="E30" s="62">
        <v>0</v>
      </c>
      <c r="F30" s="62">
        <v>0</v>
      </c>
      <c r="G30" s="66" t="str">
        <f t="shared" si="2"/>
        <v>(-)</v>
      </c>
      <c r="H30" s="31"/>
      <c r="I30" s="31"/>
    </row>
    <row r="31" spans="2:9" x14ac:dyDescent="0.25">
      <c r="B31" s="62">
        <v>6</v>
      </c>
      <c r="C31" s="31" t="s">
        <v>964</v>
      </c>
      <c r="D31" s="32" t="s">
        <v>965</v>
      </c>
      <c r="E31" s="62">
        <v>30</v>
      </c>
      <c r="F31" s="62">
        <v>30</v>
      </c>
      <c r="G31" s="66">
        <f t="shared" si="2"/>
        <v>100</v>
      </c>
      <c r="H31" s="31" t="s">
        <v>966</v>
      </c>
      <c r="I31" s="31"/>
    </row>
    <row r="32" spans="2:9" x14ac:dyDescent="0.25">
      <c r="B32" s="62">
        <v>7</v>
      </c>
      <c r="C32" s="31" t="s">
        <v>967</v>
      </c>
      <c r="D32" s="32" t="s">
        <v>965</v>
      </c>
      <c r="E32" s="62">
        <v>0</v>
      </c>
      <c r="F32" s="62">
        <v>0</v>
      </c>
      <c r="G32" s="66" t="str">
        <f t="shared" si="2"/>
        <v>(-)</v>
      </c>
      <c r="H32" s="31"/>
      <c r="I32" s="31"/>
    </row>
    <row r="33" spans="1:9" x14ac:dyDescent="0.25">
      <c r="B33" s="62">
        <v>8</v>
      </c>
      <c r="C33" s="31" t="s">
        <v>968</v>
      </c>
      <c r="D33" s="32" t="s">
        <v>965</v>
      </c>
      <c r="E33" s="62">
        <v>40</v>
      </c>
      <c r="F33" s="62">
        <v>40</v>
      </c>
      <c r="G33" s="66">
        <f t="shared" si="2"/>
        <v>100</v>
      </c>
      <c r="H33" s="31" t="s">
        <v>966</v>
      </c>
      <c r="I33" s="31"/>
    </row>
    <row r="34" spans="1:9" x14ac:dyDescent="0.25">
      <c r="B34" s="62">
        <v>9</v>
      </c>
      <c r="C34" s="31" t="s">
        <v>969</v>
      </c>
      <c r="D34" s="32" t="s">
        <v>505</v>
      </c>
      <c r="E34" s="62">
        <v>0</v>
      </c>
      <c r="F34" s="62">
        <v>0</v>
      </c>
      <c r="G34" s="66" t="str">
        <f t="shared" si="2"/>
        <v>(-)</v>
      </c>
      <c r="H34" s="31"/>
      <c r="I34" s="31"/>
    </row>
    <row r="35" spans="1:9" x14ac:dyDescent="0.25">
      <c r="A35" s="5" t="s">
        <v>420</v>
      </c>
      <c r="B35" s="7"/>
      <c r="C35" s="7"/>
      <c r="D35" s="7"/>
      <c r="E35" s="7"/>
      <c r="F35" s="7"/>
      <c r="G35" s="7"/>
      <c r="H35" s="7"/>
      <c r="I35" s="7"/>
    </row>
    <row r="36" spans="1:9" x14ac:dyDescent="0.25">
      <c r="B36" s="121" t="s">
        <v>546</v>
      </c>
      <c r="C36" s="121"/>
      <c r="D36" s="121"/>
      <c r="E36" s="121"/>
      <c r="F36" s="121"/>
      <c r="G36" s="121"/>
      <c r="H36" s="121"/>
      <c r="I36" s="121"/>
    </row>
    <row r="37" spans="1:9" x14ac:dyDescent="0.25">
      <c r="B37" s="94" t="s">
        <v>970</v>
      </c>
      <c r="C37" s="94"/>
      <c r="D37" s="94"/>
      <c r="E37" s="94"/>
      <c r="F37" s="94"/>
      <c r="G37" s="94"/>
      <c r="H37" s="94"/>
      <c r="I37" s="94"/>
    </row>
    <row r="38" spans="1:9" x14ac:dyDescent="0.25">
      <c r="B38" s="94" t="s">
        <v>971</v>
      </c>
      <c r="C38" s="94"/>
      <c r="D38" s="94"/>
      <c r="E38" s="94"/>
      <c r="F38" s="94"/>
      <c r="G38" s="94"/>
      <c r="H38" s="94"/>
      <c r="I38" s="94"/>
    </row>
    <row r="39" spans="1:9" x14ac:dyDescent="0.25">
      <c r="B39" s="94" t="s">
        <v>972</v>
      </c>
      <c r="C39" s="94"/>
      <c r="D39" s="94"/>
      <c r="E39" s="94"/>
      <c r="F39" s="94"/>
      <c r="G39" s="94"/>
      <c r="H39" s="94"/>
      <c r="I39" s="94"/>
    </row>
  </sheetData>
  <sheetProtection formatCells="0" formatColumns="0" formatRows="0" insertColumns="0" insertRows="0" insertHyperlinks="0" deleteColumns="0" deleteRows="0" sort="0" autoFilter="0" pivotTables="0"/>
  <mergeCells count="5">
    <mergeCell ref="C2:H2"/>
    <mergeCell ref="B36:I36"/>
    <mergeCell ref="B37:I37"/>
    <mergeCell ref="B38:I38"/>
    <mergeCell ref="B39:I3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H15"/>
  <sheetViews>
    <sheetView showGridLines="0" workbookViewId="0">
      <pane ySplit="6" topLeftCell="A7" activePane="bottomLeft" state="frozen"/>
      <selection pane="bottomLeft"/>
    </sheetView>
  </sheetViews>
  <sheetFormatPr defaultRowHeight="15.75" x14ac:dyDescent="0.25"/>
  <cols>
    <col min="1" max="1" width="2.625" customWidth="1"/>
    <col min="2" max="2" width="4.25" customWidth="1"/>
    <col min="3" max="3" width="40" customWidth="1"/>
    <col min="4" max="4" width="35" customWidth="1"/>
    <col min="5" max="5" width="15" customWidth="1"/>
    <col min="6" max="6" width="30" customWidth="1"/>
  </cols>
  <sheetData>
    <row r="2" spans="1:8" ht="18.75" x14ac:dyDescent="0.3">
      <c r="B2" s="13" t="s">
        <v>973</v>
      </c>
      <c r="C2" s="13"/>
      <c r="D2" s="4"/>
      <c r="E2" s="4"/>
      <c r="F2" s="4"/>
    </row>
    <row r="3" spans="1:8" x14ac:dyDescent="0.25">
      <c r="B3" s="4"/>
      <c r="C3" s="4"/>
      <c r="D3" s="4"/>
      <c r="E3" s="4"/>
      <c r="F3" s="4"/>
    </row>
    <row r="4" spans="1:8" ht="31.5" x14ac:dyDescent="0.25">
      <c r="B4" s="78" t="s">
        <v>425</v>
      </c>
      <c r="C4" s="78" t="s">
        <v>974</v>
      </c>
      <c r="D4" s="78" t="s">
        <v>460</v>
      </c>
      <c r="E4" s="78" t="s">
        <v>975</v>
      </c>
      <c r="F4" s="9" t="s">
        <v>976</v>
      </c>
    </row>
    <row r="5" spans="1:8" x14ac:dyDescent="0.25">
      <c r="B5" s="78"/>
      <c r="C5" s="78"/>
      <c r="D5" s="78"/>
      <c r="E5" s="78"/>
      <c r="F5" s="9" t="s">
        <v>977</v>
      </c>
    </row>
    <row r="6" spans="1:8" x14ac:dyDescent="0.25">
      <c r="B6" s="10" t="s">
        <v>559</v>
      </c>
      <c r="C6" s="10" t="s">
        <v>560</v>
      </c>
      <c r="D6" s="10" t="s">
        <v>561</v>
      </c>
      <c r="E6" s="10" t="s">
        <v>562</v>
      </c>
      <c r="F6" s="10" t="s">
        <v>563</v>
      </c>
    </row>
    <row r="7" spans="1:8" x14ac:dyDescent="0.25">
      <c r="B7" s="1">
        <v>1</v>
      </c>
      <c r="C7" s="1" t="s">
        <v>978</v>
      </c>
      <c r="D7" s="1" t="s">
        <v>474</v>
      </c>
      <c r="E7" s="54">
        <v>5</v>
      </c>
      <c r="F7" s="10" t="s">
        <v>628</v>
      </c>
    </row>
    <row r="8" spans="1:8" x14ac:dyDescent="0.25">
      <c r="B8" s="1">
        <v>2</v>
      </c>
      <c r="C8" s="1"/>
      <c r="D8" s="1" t="s">
        <v>474</v>
      </c>
      <c r="E8" s="54">
        <v>0</v>
      </c>
      <c r="F8" s="10"/>
    </row>
    <row r="9" spans="1:8" x14ac:dyDescent="0.25">
      <c r="B9" s="1">
        <v>3</v>
      </c>
      <c r="C9" s="1"/>
      <c r="D9" s="1" t="s">
        <v>474</v>
      </c>
      <c r="E9" s="54">
        <v>0</v>
      </c>
      <c r="F9" s="10"/>
    </row>
    <row r="10" spans="1:8" x14ac:dyDescent="0.25">
      <c r="B10" s="1"/>
      <c r="C10" s="18" t="s">
        <v>640</v>
      </c>
      <c r="D10" s="87"/>
      <c r="E10" s="87"/>
      <c r="F10" s="87"/>
    </row>
    <row r="11" spans="1:8" x14ac:dyDescent="0.25">
      <c r="A11" s="5" t="s">
        <v>420</v>
      </c>
    </row>
    <row r="12" spans="1:8" x14ac:dyDescent="0.25">
      <c r="B12" s="93" t="s">
        <v>546</v>
      </c>
      <c r="C12" s="93"/>
      <c r="D12" s="93"/>
      <c r="E12" s="93"/>
      <c r="F12" s="93"/>
      <c r="G12" s="76"/>
      <c r="H12" s="76"/>
    </row>
    <row r="13" spans="1:8" ht="30" customHeight="1" x14ac:dyDescent="0.25">
      <c r="B13" s="77" t="s">
        <v>979</v>
      </c>
      <c r="C13" s="75"/>
      <c r="D13" s="75"/>
      <c r="E13" s="75"/>
      <c r="F13" s="75"/>
    </row>
    <row r="14" spans="1:8" x14ac:dyDescent="0.25">
      <c r="B14" s="76" t="s">
        <v>980</v>
      </c>
      <c r="C14" s="76"/>
      <c r="D14" s="76"/>
      <c r="E14" s="76"/>
      <c r="F14" s="76"/>
    </row>
    <row r="15" spans="1:8" x14ac:dyDescent="0.25">
      <c r="B15" s="1">
        <v>4</v>
      </c>
      <c r="C15" s="1"/>
      <c r="D15" s="1" t="s">
        <v>475</v>
      </c>
      <c r="E15" s="54">
        <v>99</v>
      </c>
      <c r="F15" s="10" t="s">
        <v>644</v>
      </c>
    </row>
  </sheetData>
  <sheetProtection formatCells="0" formatColumns="0" formatRows="0" insertColumns="0" insertRows="0" insertHyperlinks="0" deleteColumns="0" deleteRows="0" sort="0" autoFilter="0" pivotTables="0"/>
  <mergeCells count="8">
    <mergeCell ref="B12:H12"/>
    <mergeCell ref="B13:F13"/>
    <mergeCell ref="B14:F14"/>
    <mergeCell ref="B4:B5"/>
    <mergeCell ref="C4:C5"/>
    <mergeCell ref="D4:D5"/>
    <mergeCell ref="E4:E5"/>
    <mergeCell ref="D10:F10"/>
  </mergeCells>
  <dataValidations count="1">
    <dataValidation type="list" errorStyle="information" allowBlank="1" errorTitle="Giá trị nhập bị sai" error="Giá trị không đúng trong danh sách." prompt="Chọn từ danh sách" sqref="F7:F9 H15" xr:uid="{00000000-0002-0000-1800-000002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800-000000000000}">
          <x14:formula1>
            <xm:f>'A5'!$C$7:$C$29</xm:f>
          </x14:formula1>
          <xm:sqref>D7:D9 D15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A91"/>
  <sheetViews>
    <sheetView showGridLines="0" workbookViewId="0">
      <pane xSplit="3" ySplit="4" topLeftCell="D5" activePane="bottomRight" state="frozen"/>
      <selection pane="topRight"/>
      <selection pane="bottomLeft"/>
      <selection pane="bottomRight"/>
    </sheetView>
  </sheetViews>
  <sheetFormatPr defaultRowHeight="15.75" x14ac:dyDescent="0.25"/>
  <cols>
    <col min="1" max="1" width="2.625" customWidth="1"/>
    <col min="2" max="2" width="4.25" customWidth="1"/>
    <col min="3" max="3" width="50" customWidth="1"/>
    <col min="4" max="26" width="20" customWidth="1"/>
    <col min="27" max="27" width="10" hidden="1" customWidth="1"/>
  </cols>
  <sheetData>
    <row r="2" spans="2:27" x14ac:dyDescent="0.25">
      <c r="B2" s="4" t="s">
        <v>981</v>
      </c>
      <c r="C2" s="4"/>
      <c r="D2" s="4"/>
      <c r="E2" s="4"/>
      <c r="F2" s="4"/>
      <c r="G2" s="4"/>
      <c r="H2" s="4"/>
      <c r="I2" s="4"/>
      <c r="J2" s="4"/>
      <c r="K2" s="4"/>
      <c r="L2" s="4"/>
      <c r="M2" s="4"/>
      <c r="N2" s="4"/>
      <c r="O2" s="4"/>
      <c r="P2" s="4"/>
      <c r="Q2" s="4"/>
      <c r="R2" s="4"/>
      <c r="S2" s="4"/>
      <c r="T2" s="4"/>
      <c r="U2" s="4"/>
      <c r="V2" s="4"/>
      <c r="W2" s="4"/>
      <c r="X2" s="4"/>
      <c r="Y2" s="4"/>
      <c r="Z2" s="4"/>
    </row>
    <row r="3" spans="2:27" x14ac:dyDescent="0.25">
      <c r="B3" s="4"/>
      <c r="C3" s="4"/>
      <c r="D3" s="4"/>
      <c r="E3" s="4"/>
      <c r="F3" s="4"/>
      <c r="G3" s="4"/>
      <c r="H3" s="4"/>
      <c r="I3" s="4"/>
      <c r="J3" s="4"/>
      <c r="K3" s="4"/>
      <c r="L3" s="4"/>
      <c r="M3" s="4"/>
      <c r="N3" s="4"/>
      <c r="O3" s="4"/>
      <c r="P3" s="4"/>
      <c r="Q3" s="4"/>
      <c r="R3" s="4"/>
      <c r="S3" s="4"/>
      <c r="T3" s="4"/>
      <c r="U3" s="4"/>
      <c r="V3" s="4"/>
      <c r="W3" s="4"/>
      <c r="X3" s="4"/>
      <c r="Y3" s="4"/>
      <c r="Z3" s="4"/>
    </row>
    <row r="4" spans="2:27" ht="31.5" x14ac:dyDescent="0.25">
      <c r="B4" s="9" t="s">
        <v>425</v>
      </c>
      <c r="C4" s="9" t="s">
        <v>982</v>
      </c>
      <c r="D4" s="9" t="s">
        <v>475</v>
      </c>
      <c r="E4" s="9" t="s">
        <v>476</v>
      </c>
      <c r="F4" s="9" t="s">
        <v>477</v>
      </c>
      <c r="G4" s="9" t="s">
        <v>478</v>
      </c>
      <c r="H4" s="9" t="s">
        <v>479</v>
      </c>
      <c r="I4" s="9" t="s">
        <v>480</v>
      </c>
      <c r="J4" s="9" t="s">
        <v>481</v>
      </c>
      <c r="K4" s="9" t="s">
        <v>482</v>
      </c>
      <c r="L4" s="9" t="s">
        <v>483</v>
      </c>
      <c r="M4" s="9" t="s">
        <v>484</v>
      </c>
      <c r="N4" s="9" t="s">
        <v>485</v>
      </c>
      <c r="O4" s="9" t="s">
        <v>486</v>
      </c>
      <c r="P4" s="9" t="s">
        <v>487</v>
      </c>
      <c r="Q4" s="9" t="s">
        <v>488</v>
      </c>
      <c r="R4" s="9" t="s">
        <v>489</v>
      </c>
      <c r="S4" s="9" t="s">
        <v>490</v>
      </c>
      <c r="T4" s="9" t="s">
        <v>491</v>
      </c>
      <c r="U4" s="9" t="s">
        <v>492</v>
      </c>
      <c r="V4" s="9" t="s">
        <v>493</v>
      </c>
      <c r="W4" s="9" t="s">
        <v>494</v>
      </c>
      <c r="X4" s="9" t="s">
        <v>495</v>
      </c>
      <c r="Y4" s="9" t="s">
        <v>496</v>
      </c>
      <c r="Z4" s="9" t="s">
        <v>983</v>
      </c>
    </row>
    <row r="5" spans="2:27" x14ac:dyDescent="0.25">
      <c r="B5" s="22">
        <v>1</v>
      </c>
      <c r="C5" s="25" t="s">
        <v>984</v>
      </c>
      <c r="D5" s="67">
        <f t="shared" ref="D5:Y5" si="0">AVERAGE(D6:D13)</f>
        <v>53.75</v>
      </c>
      <c r="E5" s="67">
        <f t="shared" si="0"/>
        <v>40.375</v>
      </c>
      <c r="F5" s="67">
        <f t="shared" si="0"/>
        <v>56.875</v>
      </c>
      <c r="G5" s="67">
        <f t="shared" si="0"/>
        <v>51.25</v>
      </c>
      <c r="H5" s="67">
        <f t="shared" si="0"/>
        <v>61.25</v>
      </c>
      <c r="I5" s="67">
        <f t="shared" si="0"/>
        <v>45.625</v>
      </c>
      <c r="J5" s="67">
        <f t="shared" si="0"/>
        <v>75</v>
      </c>
      <c r="K5" s="67">
        <f t="shared" si="0"/>
        <v>55</v>
      </c>
      <c r="L5" s="67">
        <f t="shared" si="0"/>
        <v>55</v>
      </c>
      <c r="M5" s="67">
        <f t="shared" si="0"/>
        <v>66.25</v>
      </c>
      <c r="N5" s="67">
        <f t="shared" si="0"/>
        <v>68.75</v>
      </c>
      <c r="O5" s="67">
        <f t="shared" si="0"/>
        <v>75</v>
      </c>
      <c r="P5" s="67">
        <f t="shared" si="0"/>
        <v>76.25</v>
      </c>
      <c r="Q5" s="67">
        <f t="shared" si="0"/>
        <v>51.25</v>
      </c>
      <c r="R5" s="67">
        <f t="shared" si="0"/>
        <v>55</v>
      </c>
      <c r="S5" s="67">
        <f t="shared" si="0"/>
        <v>38.75</v>
      </c>
      <c r="T5" s="67">
        <f t="shared" si="0"/>
        <v>49.375</v>
      </c>
      <c r="U5" s="67">
        <f t="shared" si="0"/>
        <v>54.375</v>
      </c>
      <c r="V5" s="67">
        <f t="shared" si="0"/>
        <v>50</v>
      </c>
      <c r="W5" s="67">
        <f t="shared" si="0"/>
        <v>37.5</v>
      </c>
      <c r="X5" s="67">
        <f t="shared" si="0"/>
        <v>38.75</v>
      </c>
      <c r="Y5" s="67">
        <f t="shared" si="0"/>
        <v>0</v>
      </c>
      <c r="Z5" s="22" t="str">
        <f>IF(AA5&gt;70,"Cao",IF(AA5&gt;=50,"Trung Bình",IF(AA5&gt;0,"Thấp","")))</f>
        <v>Trung Bình</v>
      </c>
      <c r="AA5">
        <f>AVERAGE(D5:Y5)</f>
        <v>52.517045454544999</v>
      </c>
    </row>
    <row r="6" spans="2:27" ht="31.5" x14ac:dyDescent="0.25">
      <c r="B6" s="17" t="s">
        <v>985</v>
      </c>
      <c r="C6" s="59" t="s">
        <v>986</v>
      </c>
      <c r="D6" s="68">
        <v>10</v>
      </c>
      <c r="E6" s="68">
        <v>30</v>
      </c>
      <c r="F6" s="68">
        <v>20</v>
      </c>
      <c r="G6" s="68">
        <v>100</v>
      </c>
      <c r="H6" s="68">
        <v>100</v>
      </c>
      <c r="I6" s="68">
        <v>30</v>
      </c>
      <c r="J6" s="68">
        <v>100</v>
      </c>
      <c r="K6" s="68">
        <v>0</v>
      </c>
      <c r="L6" s="68">
        <v>0</v>
      </c>
      <c r="M6" s="68">
        <v>0</v>
      </c>
      <c r="N6" s="68">
        <v>100</v>
      </c>
      <c r="O6" s="68">
        <v>100</v>
      </c>
      <c r="P6" s="68">
        <v>50</v>
      </c>
      <c r="Q6" s="68">
        <v>0</v>
      </c>
      <c r="R6" s="68">
        <v>0</v>
      </c>
      <c r="S6" s="68">
        <v>10</v>
      </c>
      <c r="T6" s="68">
        <v>10</v>
      </c>
      <c r="U6" s="68">
        <v>10</v>
      </c>
      <c r="V6" s="68">
        <v>50</v>
      </c>
      <c r="W6" s="68">
        <v>10</v>
      </c>
      <c r="X6" s="68">
        <v>10</v>
      </c>
      <c r="Y6" s="68">
        <v>0</v>
      </c>
      <c r="Z6" s="22" t="str">
        <f t="shared" ref="Z6:Z13" si="1">IF(AA6&gt;70,"Cao",IF(OR(AA6&gt;50,AA6=50),"Trung Bình",IF(OR(AA6&gt;0,SUM(D6:Y6)&gt;0),"Thấp","")))</f>
        <v>Thấp</v>
      </c>
      <c r="AA6">
        <f t="shared" ref="AA6:AA13" si="2">IF(SUM(D6:Y6)&gt;0, AVERAGE(D6:Y6),0)</f>
        <v>33.636363636364003</v>
      </c>
    </row>
    <row r="7" spans="2:27" ht="31.5" x14ac:dyDescent="0.25">
      <c r="B7" s="17" t="s">
        <v>987</v>
      </c>
      <c r="C7" s="59" t="s">
        <v>988</v>
      </c>
      <c r="D7" s="68">
        <v>10</v>
      </c>
      <c r="E7" s="68">
        <v>20</v>
      </c>
      <c r="F7" s="68">
        <v>10</v>
      </c>
      <c r="G7" s="68">
        <v>100</v>
      </c>
      <c r="H7" s="68">
        <v>100</v>
      </c>
      <c r="I7" s="68">
        <v>10</v>
      </c>
      <c r="J7" s="68">
        <v>100</v>
      </c>
      <c r="K7" s="68">
        <v>0</v>
      </c>
      <c r="L7" s="68">
        <v>0</v>
      </c>
      <c r="M7" s="68">
        <v>100</v>
      </c>
      <c r="N7" s="68">
        <v>100</v>
      </c>
      <c r="O7" s="68">
        <v>90</v>
      </c>
      <c r="P7" s="68">
        <v>70</v>
      </c>
      <c r="Q7" s="68">
        <v>0</v>
      </c>
      <c r="R7" s="68">
        <v>0</v>
      </c>
      <c r="S7" s="68">
        <v>10</v>
      </c>
      <c r="T7" s="68">
        <v>20</v>
      </c>
      <c r="U7" s="68">
        <v>10</v>
      </c>
      <c r="V7" s="68">
        <v>10</v>
      </c>
      <c r="W7" s="68">
        <v>10</v>
      </c>
      <c r="X7" s="68">
        <v>10</v>
      </c>
      <c r="Y7" s="68">
        <v>0</v>
      </c>
      <c r="Z7" s="22" t="str">
        <f t="shared" si="1"/>
        <v>Thấp</v>
      </c>
      <c r="AA7">
        <f t="shared" si="2"/>
        <v>35.454545454544999</v>
      </c>
    </row>
    <row r="8" spans="2:27" ht="31.5" x14ac:dyDescent="0.25">
      <c r="B8" s="17" t="s">
        <v>989</v>
      </c>
      <c r="C8" s="59" t="s">
        <v>990</v>
      </c>
      <c r="D8" s="68">
        <v>50</v>
      </c>
      <c r="E8" s="68">
        <v>3</v>
      </c>
      <c r="F8" s="68">
        <v>20</v>
      </c>
      <c r="G8" s="68">
        <v>60</v>
      </c>
      <c r="H8" s="68">
        <v>60</v>
      </c>
      <c r="I8" s="68">
        <v>5</v>
      </c>
      <c r="J8" s="68">
        <v>100</v>
      </c>
      <c r="K8" s="68">
        <v>0</v>
      </c>
      <c r="L8" s="68">
        <v>0</v>
      </c>
      <c r="M8" s="68">
        <v>0</v>
      </c>
      <c r="N8" s="68">
        <v>80</v>
      </c>
      <c r="O8" s="68">
        <v>80</v>
      </c>
      <c r="P8" s="68">
        <v>100</v>
      </c>
      <c r="Q8" s="68">
        <v>90</v>
      </c>
      <c r="R8" s="68">
        <v>0</v>
      </c>
      <c r="S8" s="68">
        <v>50</v>
      </c>
      <c r="T8" s="68">
        <v>100</v>
      </c>
      <c r="U8" s="68">
        <v>50</v>
      </c>
      <c r="V8" s="68">
        <v>50</v>
      </c>
      <c r="W8" s="68">
        <v>50</v>
      </c>
      <c r="X8" s="68">
        <v>50</v>
      </c>
      <c r="Y8" s="68">
        <v>0</v>
      </c>
      <c r="Z8" s="22" t="str">
        <f t="shared" si="1"/>
        <v>Thấp</v>
      </c>
      <c r="AA8">
        <f t="shared" si="2"/>
        <v>45.363636363635997</v>
      </c>
    </row>
    <row r="9" spans="2:27" ht="31.5" x14ac:dyDescent="0.25">
      <c r="B9" s="17" t="s">
        <v>991</v>
      </c>
      <c r="C9" s="59" t="s">
        <v>992</v>
      </c>
      <c r="D9" s="68">
        <v>70</v>
      </c>
      <c r="E9" s="68">
        <v>40</v>
      </c>
      <c r="F9" s="68">
        <v>100</v>
      </c>
      <c r="G9" s="68">
        <v>40</v>
      </c>
      <c r="H9" s="68">
        <v>70</v>
      </c>
      <c r="I9" s="68">
        <v>60</v>
      </c>
      <c r="J9" s="68">
        <v>80</v>
      </c>
      <c r="K9" s="68">
        <v>100</v>
      </c>
      <c r="L9" s="68">
        <v>100</v>
      </c>
      <c r="M9" s="68">
        <v>100</v>
      </c>
      <c r="N9" s="68">
        <v>90</v>
      </c>
      <c r="O9" s="68">
        <v>80</v>
      </c>
      <c r="P9" s="68">
        <v>70</v>
      </c>
      <c r="Q9" s="68">
        <v>100</v>
      </c>
      <c r="R9" s="68">
        <v>100</v>
      </c>
      <c r="S9" s="68">
        <v>60</v>
      </c>
      <c r="T9" s="68">
        <v>50</v>
      </c>
      <c r="U9" s="68">
        <v>70</v>
      </c>
      <c r="V9" s="68">
        <v>50</v>
      </c>
      <c r="W9" s="68">
        <v>60</v>
      </c>
      <c r="X9" s="68">
        <v>60</v>
      </c>
      <c r="Y9" s="68">
        <v>0</v>
      </c>
      <c r="Z9" s="22" t="str">
        <f t="shared" si="1"/>
        <v>Cao</v>
      </c>
      <c r="AA9">
        <f t="shared" si="2"/>
        <v>70.454545454544999</v>
      </c>
    </row>
    <row r="10" spans="2:27" ht="31.5" x14ac:dyDescent="0.25">
      <c r="B10" s="17" t="s">
        <v>993</v>
      </c>
      <c r="C10" s="59" t="s">
        <v>994</v>
      </c>
      <c r="D10" s="68">
        <v>80</v>
      </c>
      <c r="E10" s="68">
        <v>50</v>
      </c>
      <c r="F10" s="68">
        <v>100</v>
      </c>
      <c r="G10" s="68">
        <v>0</v>
      </c>
      <c r="H10" s="68">
        <v>0</v>
      </c>
      <c r="I10" s="68">
        <v>70</v>
      </c>
      <c r="J10" s="68">
        <v>70</v>
      </c>
      <c r="K10" s="68">
        <v>100</v>
      </c>
      <c r="L10" s="68">
        <v>100</v>
      </c>
      <c r="M10" s="68">
        <v>100</v>
      </c>
      <c r="N10" s="68">
        <v>80</v>
      </c>
      <c r="O10" s="68">
        <v>80</v>
      </c>
      <c r="P10" s="68">
        <v>100</v>
      </c>
      <c r="Q10" s="68">
        <v>0</v>
      </c>
      <c r="R10" s="68">
        <v>100</v>
      </c>
      <c r="S10" s="68">
        <v>60</v>
      </c>
      <c r="T10" s="68">
        <v>60</v>
      </c>
      <c r="U10" s="68">
        <v>80</v>
      </c>
      <c r="V10" s="68">
        <v>100</v>
      </c>
      <c r="W10" s="68">
        <v>50</v>
      </c>
      <c r="X10" s="68">
        <v>60</v>
      </c>
      <c r="Y10" s="68">
        <v>0</v>
      </c>
      <c r="Z10" s="22" t="str">
        <f t="shared" si="1"/>
        <v>Trung Bình</v>
      </c>
      <c r="AA10">
        <f t="shared" si="2"/>
        <v>65.454545454544999</v>
      </c>
    </row>
    <row r="11" spans="2:27" ht="31.5" x14ac:dyDescent="0.25">
      <c r="B11" s="17" t="s">
        <v>995</v>
      </c>
      <c r="C11" s="59" t="s">
        <v>996</v>
      </c>
      <c r="D11" s="68">
        <v>50</v>
      </c>
      <c r="E11" s="68">
        <v>40</v>
      </c>
      <c r="F11" s="68">
        <v>60</v>
      </c>
      <c r="G11" s="68">
        <v>50</v>
      </c>
      <c r="H11" s="68">
        <v>50</v>
      </c>
      <c r="I11" s="68">
        <v>80</v>
      </c>
      <c r="J11" s="68">
        <v>50</v>
      </c>
      <c r="K11" s="68">
        <v>90</v>
      </c>
      <c r="L11" s="68">
        <v>90</v>
      </c>
      <c r="M11" s="68">
        <v>100</v>
      </c>
      <c r="N11" s="68">
        <v>100</v>
      </c>
      <c r="O11" s="68">
        <v>70</v>
      </c>
      <c r="P11" s="68">
        <v>70</v>
      </c>
      <c r="Q11" s="68">
        <v>90</v>
      </c>
      <c r="R11" s="68">
        <v>90</v>
      </c>
      <c r="S11" s="68">
        <v>40</v>
      </c>
      <c r="T11" s="68">
        <v>50</v>
      </c>
      <c r="U11" s="68">
        <v>50</v>
      </c>
      <c r="V11" s="68">
        <v>30</v>
      </c>
      <c r="W11" s="68">
        <v>40</v>
      </c>
      <c r="X11" s="68">
        <v>40</v>
      </c>
      <c r="Y11" s="68">
        <v>0</v>
      </c>
      <c r="Z11" s="22" t="str">
        <f t="shared" si="1"/>
        <v>Trung Bình</v>
      </c>
      <c r="AA11">
        <f t="shared" si="2"/>
        <v>60.454545454544999</v>
      </c>
    </row>
    <row r="12" spans="2:27" x14ac:dyDescent="0.25">
      <c r="B12" s="17" t="s">
        <v>997</v>
      </c>
      <c r="C12" s="59" t="s">
        <v>998</v>
      </c>
      <c r="D12" s="68">
        <v>90</v>
      </c>
      <c r="E12" s="68">
        <v>100</v>
      </c>
      <c r="F12" s="68">
        <v>100</v>
      </c>
      <c r="G12" s="68">
        <v>30</v>
      </c>
      <c r="H12" s="68">
        <v>80</v>
      </c>
      <c r="I12" s="68">
        <v>100</v>
      </c>
      <c r="J12" s="68">
        <v>100</v>
      </c>
      <c r="K12" s="68">
        <v>100</v>
      </c>
      <c r="L12" s="68">
        <v>100</v>
      </c>
      <c r="M12" s="68">
        <v>100</v>
      </c>
      <c r="N12" s="68">
        <v>0</v>
      </c>
      <c r="O12" s="68">
        <v>50</v>
      </c>
      <c r="P12" s="68">
        <v>100</v>
      </c>
      <c r="Q12" s="68">
        <v>100</v>
      </c>
      <c r="R12" s="68">
        <v>100</v>
      </c>
      <c r="S12" s="68">
        <v>50</v>
      </c>
      <c r="T12" s="68">
        <v>80</v>
      </c>
      <c r="U12" s="68">
        <v>90</v>
      </c>
      <c r="V12" s="68">
        <v>80</v>
      </c>
      <c r="W12" s="68">
        <v>50</v>
      </c>
      <c r="X12" s="68">
        <v>50</v>
      </c>
      <c r="Y12" s="68">
        <v>0</v>
      </c>
      <c r="Z12" s="22" t="str">
        <f t="shared" si="1"/>
        <v>Cao</v>
      </c>
      <c r="AA12">
        <f t="shared" si="2"/>
        <v>75</v>
      </c>
    </row>
    <row r="13" spans="2:27" x14ac:dyDescent="0.25">
      <c r="B13" s="17" t="s">
        <v>999</v>
      </c>
      <c r="C13" s="59" t="s">
        <v>1000</v>
      </c>
      <c r="D13" s="68">
        <v>70</v>
      </c>
      <c r="E13" s="68">
        <v>40</v>
      </c>
      <c r="F13" s="68">
        <v>45</v>
      </c>
      <c r="G13" s="68">
        <v>30</v>
      </c>
      <c r="H13" s="68">
        <v>30</v>
      </c>
      <c r="I13" s="68">
        <v>10</v>
      </c>
      <c r="J13" s="68">
        <v>0</v>
      </c>
      <c r="K13" s="68">
        <v>50</v>
      </c>
      <c r="L13" s="68">
        <v>50</v>
      </c>
      <c r="M13" s="68">
        <v>30</v>
      </c>
      <c r="N13" s="68">
        <v>0</v>
      </c>
      <c r="O13" s="68">
        <v>50</v>
      </c>
      <c r="P13" s="68">
        <v>50</v>
      </c>
      <c r="Q13" s="68">
        <v>30</v>
      </c>
      <c r="R13" s="68">
        <v>50</v>
      </c>
      <c r="S13" s="68">
        <v>30</v>
      </c>
      <c r="T13" s="68">
        <v>25</v>
      </c>
      <c r="U13" s="68">
        <v>75</v>
      </c>
      <c r="V13" s="68">
        <v>30</v>
      </c>
      <c r="W13" s="68">
        <v>30</v>
      </c>
      <c r="X13" s="68">
        <v>30</v>
      </c>
      <c r="Y13" s="68">
        <v>0</v>
      </c>
      <c r="Z13" s="22" t="str">
        <f t="shared" si="1"/>
        <v>Thấp</v>
      </c>
      <c r="AA13">
        <f t="shared" si="2"/>
        <v>34.318181818181998</v>
      </c>
    </row>
    <row r="14" spans="2:27" x14ac:dyDescent="0.25">
      <c r="B14" s="22">
        <v>2</v>
      </c>
      <c r="C14" s="25" t="s">
        <v>1001</v>
      </c>
      <c r="D14" s="67">
        <f t="shared" ref="D14:Y14" si="3">AVERAGE(D15:D16)</f>
        <v>85</v>
      </c>
      <c r="E14" s="67">
        <f t="shared" si="3"/>
        <v>90</v>
      </c>
      <c r="F14" s="67">
        <f t="shared" si="3"/>
        <v>100</v>
      </c>
      <c r="G14" s="67">
        <f t="shared" si="3"/>
        <v>80</v>
      </c>
      <c r="H14" s="67">
        <f t="shared" si="3"/>
        <v>80</v>
      </c>
      <c r="I14" s="67">
        <f t="shared" si="3"/>
        <v>25</v>
      </c>
      <c r="J14" s="67">
        <f t="shared" si="3"/>
        <v>95</v>
      </c>
      <c r="K14" s="67">
        <f t="shared" si="3"/>
        <v>100</v>
      </c>
      <c r="L14" s="67">
        <f t="shared" si="3"/>
        <v>100</v>
      </c>
      <c r="M14" s="67">
        <f t="shared" si="3"/>
        <v>100</v>
      </c>
      <c r="N14" s="67">
        <f t="shared" si="3"/>
        <v>65</v>
      </c>
      <c r="O14" s="67">
        <f t="shared" si="3"/>
        <v>85</v>
      </c>
      <c r="P14" s="67">
        <f t="shared" si="3"/>
        <v>100</v>
      </c>
      <c r="Q14" s="67">
        <f t="shared" si="3"/>
        <v>100</v>
      </c>
      <c r="R14" s="67">
        <f t="shared" si="3"/>
        <v>100</v>
      </c>
      <c r="S14" s="67">
        <f t="shared" si="3"/>
        <v>65</v>
      </c>
      <c r="T14" s="67">
        <f t="shared" si="3"/>
        <v>55</v>
      </c>
      <c r="U14" s="67">
        <f t="shared" si="3"/>
        <v>87.5</v>
      </c>
      <c r="V14" s="67">
        <f t="shared" si="3"/>
        <v>100</v>
      </c>
      <c r="W14" s="67">
        <f t="shared" si="3"/>
        <v>67.5</v>
      </c>
      <c r="X14" s="67">
        <f t="shared" si="3"/>
        <v>65</v>
      </c>
      <c r="Y14" s="67">
        <f t="shared" si="3"/>
        <v>0</v>
      </c>
      <c r="Z14" s="22" t="str">
        <f>IF(AA14&gt;70,"Cao",IF(AA14&gt;=50,"Trung Bình",IF(AA14&gt;0,"Thấp","")))</f>
        <v>Cao</v>
      </c>
      <c r="AA14">
        <f>AVERAGE(D14:Y14)</f>
        <v>79.318181818181998</v>
      </c>
    </row>
    <row r="15" spans="2:27" ht="31.5" x14ac:dyDescent="0.25">
      <c r="B15" s="17" t="s">
        <v>985</v>
      </c>
      <c r="C15" s="59" t="s">
        <v>1002</v>
      </c>
      <c r="D15" s="68">
        <v>70</v>
      </c>
      <c r="E15" s="68">
        <v>80</v>
      </c>
      <c r="F15" s="68">
        <v>100</v>
      </c>
      <c r="G15" s="68">
        <v>60</v>
      </c>
      <c r="H15" s="68">
        <v>60</v>
      </c>
      <c r="I15" s="68">
        <v>30</v>
      </c>
      <c r="J15" s="68">
        <v>90</v>
      </c>
      <c r="K15" s="68">
        <v>100</v>
      </c>
      <c r="L15" s="68">
        <v>100</v>
      </c>
      <c r="M15" s="68">
        <v>100</v>
      </c>
      <c r="N15" s="68">
        <v>90</v>
      </c>
      <c r="O15" s="68">
        <v>70</v>
      </c>
      <c r="P15" s="68">
        <v>100</v>
      </c>
      <c r="Q15" s="68">
        <v>100</v>
      </c>
      <c r="R15" s="68">
        <v>100</v>
      </c>
      <c r="S15" s="68">
        <v>60</v>
      </c>
      <c r="T15" s="68">
        <v>100</v>
      </c>
      <c r="U15" s="68">
        <v>75</v>
      </c>
      <c r="V15" s="68">
        <v>100</v>
      </c>
      <c r="W15" s="68">
        <v>65</v>
      </c>
      <c r="X15" s="68">
        <v>60</v>
      </c>
      <c r="Y15" s="68">
        <v>0</v>
      </c>
      <c r="Z15" s="22" t="str">
        <f>IF(AA15&gt;70,"Cao",IF(OR(AA15&gt;50,AA15=50),"Trung Bình",IF(OR(AA15&gt;0,SUM(D15:Y15)&gt;0),"Thấp","")))</f>
        <v>Cao</v>
      </c>
      <c r="AA15">
        <f>IF(SUM(D15:Y15)&gt;0, AVERAGE(D15:Y15),0)</f>
        <v>77.727272727273004</v>
      </c>
    </row>
    <row r="16" spans="2:27" x14ac:dyDescent="0.25">
      <c r="B16" s="17" t="s">
        <v>987</v>
      </c>
      <c r="C16" s="59" t="s">
        <v>1003</v>
      </c>
      <c r="D16" s="68">
        <v>100</v>
      </c>
      <c r="E16" s="68">
        <v>100</v>
      </c>
      <c r="F16" s="68">
        <v>100</v>
      </c>
      <c r="G16" s="68">
        <v>100</v>
      </c>
      <c r="H16" s="68">
        <v>100</v>
      </c>
      <c r="I16" s="68">
        <v>20</v>
      </c>
      <c r="J16" s="68">
        <v>100</v>
      </c>
      <c r="K16" s="68">
        <v>100</v>
      </c>
      <c r="L16" s="68">
        <v>100</v>
      </c>
      <c r="M16" s="68">
        <v>100</v>
      </c>
      <c r="N16" s="68">
        <v>40</v>
      </c>
      <c r="O16" s="68">
        <v>100</v>
      </c>
      <c r="P16" s="68">
        <v>100</v>
      </c>
      <c r="Q16" s="68">
        <v>100</v>
      </c>
      <c r="R16" s="68">
        <v>100</v>
      </c>
      <c r="S16" s="68">
        <v>70</v>
      </c>
      <c r="T16" s="68">
        <v>10</v>
      </c>
      <c r="U16" s="68">
        <v>100</v>
      </c>
      <c r="V16" s="68">
        <v>100</v>
      </c>
      <c r="W16" s="68">
        <v>70</v>
      </c>
      <c r="X16" s="68">
        <v>70</v>
      </c>
      <c r="Y16" s="68">
        <v>0</v>
      </c>
      <c r="Z16" s="22" t="str">
        <f>IF(AA16&gt;70,"Cao",IF(OR(AA16&gt;50,AA16=50),"Trung Bình",IF(OR(AA16&gt;0,SUM(D16:Y16)&gt;0),"Thấp","")))</f>
        <v>Cao</v>
      </c>
      <c r="AA16">
        <f>IF(SUM(D16:Y16)&gt;0, AVERAGE(D16:Y16),0)</f>
        <v>80.909090909091006</v>
      </c>
    </row>
    <row r="17" spans="2:27" x14ac:dyDescent="0.25">
      <c r="B17" s="22">
        <v>3</v>
      </c>
      <c r="C17" s="25" t="s">
        <v>1004</v>
      </c>
      <c r="D17" s="67">
        <f t="shared" ref="D17:Y17" si="4">AVERAGE(D18:D20)</f>
        <v>76.666666666666998</v>
      </c>
      <c r="E17" s="67">
        <f t="shared" si="4"/>
        <v>46.666666666666998</v>
      </c>
      <c r="F17" s="67">
        <f t="shared" si="4"/>
        <v>73.333333333333002</v>
      </c>
      <c r="G17" s="67">
        <f t="shared" si="4"/>
        <v>66.666666666666998</v>
      </c>
      <c r="H17" s="67">
        <f t="shared" si="4"/>
        <v>83.333333333333002</v>
      </c>
      <c r="I17" s="67">
        <f t="shared" si="4"/>
        <v>38.333333333333002</v>
      </c>
      <c r="J17" s="67">
        <f t="shared" si="4"/>
        <v>83.333333333333002</v>
      </c>
      <c r="K17" s="67">
        <f t="shared" si="4"/>
        <v>100</v>
      </c>
      <c r="L17" s="67">
        <f t="shared" si="4"/>
        <v>100</v>
      </c>
      <c r="M17" s="67">
        <f t="shared" si="4"/>
        <v>100</v>
      </c>
      <c r="N17" s="67">
        <f t="shared" si="4"/>
        <v>63.333333333333002</v>
      </c>
      <c r="O17" s="67">
        <f t="shared" si="4"/>
        <v>96.666666666666998</v>
      </c>
      <c r="P17" s="67">
        <f t="shared" si="4"/>
        <v>73.333333333333002</v>
      </c>
      <c r="Q17" s="67">
        <f t="shared" si="4"/>
        <v>100</v>
      </c>
      <c r="R17" s="67">
        <f t="shared" si="4"/>
        <v>66.666666666666998</v>
      </c>
      <c r="S17" s="67">
        <f t="shared" si="4"/>
        <v>40</v>
      </c>
      <c r="T17" s="67">
        <f t="shared" si="4"/>
        <v>65</v>
      </c>
      <c r="U17" s="67">
        <f t="shared" si="4"/>
        <v>80</v>
      </c>
      <c r="V17" s="67">
        <f t="shared" si="4"/>
        <v>71.666666666666998</v>
      </c>
      <c r="W17" s="67">
        <f t="shared" si="4"/>
        <v>43.333333333333002</v>
      </c>
      <c r="X17" s="67">
        <f t="shared" si="4"/>
        <v>40</v>
      </c>
      <c r="Y17" s="67">
        <f t="shared" si="4"/>
        <v>0</v>
      </c>
      <c r="Z17" s="22" t="str">
        <f>IF(AA17&gt;70,"Cao",IF(AA17&gt;=50,"Trung Bình",IF(AA17&gt;0,"Thấp","")))</f>
        <v>Trung Bình</v>
      </c>
      <c r="AA17">
        <f>AVERAGE(D17:Y17)</f>
        <v>68.560606060606005</v>
      </c>
    </row>
    <row r="18" spans="2:27" x14ac:dyDescent="0.25">
      <c r="B18" s="17" t="s">
        <v>985</v>
      </c>
      <c r="C18" s="59" t="s">
        <v>1005</v>
      </c>
      <c r="D18" s="68">
        <v>80</v>
      </c>
      <c r="E18" s="68">
        <v>20</v>
      </c>
      <c r="F18" s="68">
        <v>80</v>
      </c>
      <c r="G18" s="68">
        <v>30</v>
      </c>
      <c r="H18" s="68">
        <v>80</v>
      </c>
      <c r="I18" s="68">
        <v>15</v>
      </c>
      <c r="J18" s="68">
        <v>100</v>
      </c>
      <c r="K18" s="68">
        <v>100</v>
      </c>
      <c r="L18" s="68">
        <v>100</v>
      </c>
      <c r="M18" s="68">
        <v>100</v>
      </c>
      <c r="N18" s="68">
        <v>50</v>
      </c>
      <c r="O18" s="68">
        <v>100</v>
      </c>
      <c r="P18" s="68">
        <v>70</v>
      </c>
      <c r="Q18" s="68">
        <v>100</v>
      </c>
      <c r="R18" s="68">
        <v>0</v>
      </c>
      <c r="S18" s="68">
        <v>70</v>
      </c>
      <c r="T18" s="68">
        <v>50</v>
      </c>
      <c r="U18" s="68">
        <v>80</v>
      </c>
      <c r="V18" s="68">
        <v>15</v>
      </c>
      <c r="W18" s="68">
        <v>70</v>
      </c>
      <c r="X18" s="68">
        <v>70</v>
      </c>
      <c r="Y18" s="68">
        <v>0</v>
      </c>
      <c r="Z18" s="22" t="str">
        <f>IF(AA18&gt;70,"Cao",IF(OR(AA18&gt;50,AA18=50),"Trung Bình",IF(OR(AA18&gt;0,SUM(D18:Y18)&gt;0),"Thấp","")))</f>
        <v>Trung Bình</v>
      </c>
      <c r="AA18">
        <f>IF(SUM(D18:Y18)&gt;0, AVERAGE(D18:Y18),0)</f>
        <v>62.727272727272997</v>
      </c>
    </row>
    <row r="19" spans="2:27" x14ac:dyDescent="0.25">
      <c r="B19" s="17" t="s">
        <v>987</v>
      </c>
      <c r="C19" s="59" t="s">
        <v>1006</v>
      </c>
      <c r="D19" s="68">
        <v>100</v>
      </c>
      <c r="E19" s="68">
        <v>100</v>
      </c>
      <c r="F19" s="68">
        <v>90</v>
      </c>
      <c r="G19" s="68">
        <v>100</v>
      </c>
      <c r="H19" s="68">
        <v>100</v>
      </c>
      <c r="I19" s="68">
        <v>70</v>
      </c>
      <c r="J19" s="68">
        <v>100</v>
      </c>
      <c r="K19" s="68">
        <v>100</v>
      </c>
      <c r="L19" s="68">
        <v>100</v>
      </c>
      <c r="M19" s="68">
        <v>100</v>
      </c>
      <c r="N19" s="68">
        <v>100</v>
      </c>
      <c r="O19" s="68">
        <v>100</v>
      </c>
      <c r="P19" s="68">
        <v>100</v>
      </c>
      <c r="Q19" s="68">
        <v>100</v>
      </c>
      <c r="R19" s="68">
        <v>100</v>
      </c>
      <c r="S19" s="68">
        <v>50</v>
      </c>
      <c r="T19" s="68">
        <v>80</v>
      </c>
      <c r="U19" s="68">
        <v>100</v>
      </c>
      <c r="V19" s="68">
        <v>100</v>
      </c>
      <c r="W19" s="68">
        <v>50</v>
      </c>
      <c r="X19" s="68">
        <v>50</v>
      </c>
      <c r="Y19" s="68">
        <v>0</v>
      </c>
      <c r="Z19" s="22" t="str">
        <f>IF(AA19&gt;70,"Cao",IF(OR(AA19&gt;50,AA19=50),"Trung Bình",IF(OR(AA19&gt;0,SUM(D19:Y19)&gt;0),"Thấp","")))</f>
        <v>Cao</v>
      </c>
      <c r="AA19">
        <f>IF(SUM(D19:Y19)&gt;0, AVERAGE(D19:Y19),0)</f>
        <v>85.909090909091006</v>
      </c>
    </row>
    <row r="20" spans="2:27" ht="31.5" x14ac:dyDescent="0.25">
      <c r="B20" s="17" t="s">
        <v>989</v>
      </c>
      <c r="C20" s="59" t="s">
        <v>1007</v>
      </c>
      <c r="D20" s="68">
        <v>50</v>
      </c>
      <c r="E20" s="68">
        <v>20</v>
      </c>
      <c r="F20" s="68">
        <v>50</v>
      </c>
      <c r="G20" s="68">
        <v>70</v>
      </c>
      <c r="H20" s="68">
        <v>70</v>
      </c>
      <c r="I20" s="68">
        <v>30</v>
      </c>
      <c r="J20" s="68">
        <v>50</v>
      </c>
      <c r="K20" s="68">
        <v>100</v>
      </c>
      <c r="L20" s="68">
        <v>100</v>
      </c>
      <c r="M20" s="68">
        <v>100</v>
      </c>
      <c r="N20" s="68">
        <v>40</v>
      </c>
      <c r="O20" s="68">
        <v>90</v>
      </c>
      <c r="P20" s="68">
        <v>50</v>
      </c>
      <c r="Q20" s="68">
        <v>100</v>
      </c>
      <c r="R20" s="68">
        <v>100</v>
      </c>
      <c r="S20" s="68">
        <v>0</v>
      </c>
      <c r="T20" s="68">
        <v>65</v>
      </c>
      <c r="U20" s="68">
        <v>60</v>
      </c>
      <c r="V20" s="68">
        <v>100</v>
      </c>
      <c r="W20" s="68">
        <v>10</v>
      </c>
      <c r="X20" s="68">
        <v>0</v>
      </c>
      <c r="Y20" s="68">
        <v>0</v>
      </c>
      <c r="Z20" s="22" t="str">
        <f>IF(AA20&gt;70,"Cao",IF(OR(AA20&gt;50,AA20=50),"Trung Bình",IF(OR(AA20&gt;0,SUM(D20:Y20)&gt;0),"Thấp","")))</f>
        <v>Trung Bình</v>
      </c>
      <c r="AA20">
        <f>IF(SUM(D20:Y20)&gt;0, AVERAGE(D20:Y20),0)</f>
        <v>57.045454545455001</v>
      </c>
    </row>
    <row r="21" spans="2:27" x14ac:dyDescent="0.25">
      <c r="B21" s="22">
        <v>4</v>
      </c>
      <c r="C21" s="25" t="s">
        <v>1008</v>
      </c>
      <c r="D21" s="67">
        <f t="shared" ref="D21:Y21" si="5">AVERAGE(D22:D24)</f>
        <v>90</v>
      </c>
      <c r="E21" s="67">
        <f t="shared" si="5"/>
        <v>33.333333333333002</v>
      </c>
      <c r="F21" s="67">
        <f t="shared" si="5"/>
        <v>100</v>
      </c>
      <c r="G21" s="67">
        <f t="shared" si="5"/>
        <v>80</v>
      </c>
      <c r="H21" s="67">
        <f t="shared" si="5"/>
        <v>80</v>
      </c>
      <c r="I21" s="67">
        <f t="shared" si="5"/>
        <v>60</v>
      </c>
      <c r="J21" s="67">
        <f t="shared" si="5"/>
        <v>76.666666666666998</v>
      </c>
      <c r="K21" s="67">
        <f t="shared" si="5"/>
        <v>83.333333333333002</v>
      </c>
      <c r="L21" s="67">
        <f t="shared" si="5"/>
        <v>83.333333333333002</v>
      </c>
      <c r="M21" s="67">
        <f t="shared" si="5"/>
        <v>66.666666666666998</v>
      </c>
      <c r="N21" s="67">
        <f t="shared" si="5"/>
        <v>96.666666666666998</v>
      </c>
      <c r="O21" s="67">
        <f t="shared" si="5"/>
        <v>80</v>
      </c>
      <c r="P21" s="67">
        <f t="shared" si="5"/>
        <v>73.333333333333002</v>
      </c>
      <c r="Q21" s="67">
        <f t="shared" si="5"/>
        <v>93.333333333333002</v>
      </c>
      <c r="R21" s="67">
        <f t="shared" si="5"/>
        <v>98.333333333333002</v>
      </c>
      <c r="S21" s="67">
        <f t="shared" si="5"/>
        <v>56.666666666666998</v>
      </c>
      <c r="T21" s="67">
        <f t="shared" si="5"/>
        <v>86.666666666666998</v>
      </c>
      <c r="U21" s="67">
        <f t="shared" si="5"/>
        <v>93.333333333333002</v>
      </c>
      <c r="V21" s="67">
        <f t="shared" si="5"/>
        <v>85</v>
      </c>
      <c r="W21" s="67">
        <f t="shared" si="5"/>
        <v>56.666666666666998</v>
      </c>
      <c r="X21" s="67">
        <f t="shared" si="5"/>
        <v>56.666666666666998</v>
      </c>
      <c r="Y21" s="67">
        <f t="shared" si="5"/>
        <v>0</v>
      </c>
      <c r="Z21" s="22" t="str">
        <f>IF(AA21&gt;70,"Cao",IF(AA21&gt;=50,"Trung Bình",IF(AA21&gt;0,"Thấp","")))</f>
        <v>Cao</v>
      </c>
      <c r="AA21">
        <f>AVERAGE(D21:Y21)</f>
        <v>74.090909090908994</v>
      </c>
    </row>
    <row r="22" spans="2:27" ht="31.5" x14ac:dyDescent="0.25">
      <c r="B22" s="17" t="s">
        <v>985</v>
      </c>
      <c r="C22" s="59" t="s">
        <v>1009</v>
      </c>
      <c r="D22" s="68">
        <v>90</v>
      </c>
      <c r="E22" s="68">
        <v>10</v>
      </c>
      <c r="F22" s="68">
        <v>100</v>
      </c>
      <c r="G22" s="68">
        <v>80</v>
      </c>
      <c r="H22" s="68">
        <v>80</v>
      </c>
      <c r="I22" s="68">
        <v>70</v>
      </c>
      <c r="J22" s="68">
        <v>50</v>
      </c>
      <c r="K22" s="68">
        <v>50</v>
      </c>
      <c r="L22" s="68">
        <v>50</v>
      </c>
      <c r="M22" s="68">
        <v>100</v>
      </c>
      <c r="N22" s="68">
        <v>100</v>
      </c>
      <c r="O22" s="68">
        <v>80</v>
      </c>
      <c r="P22" s="68">
        <v>100</v>
      </c>
      <c r="Q22" s="68">
        <v>100</v>
      </c>
      <c r="R22" s="68">
        <v>100</v>
      </c>
      <c r="S22" s="68">
        <v>50</v>
      </c>
      <c r="T22" s="68">
        <v>100</v>
      </c>
      <c r="U22" s="68">
        <v>95</v>
      </c>
      <c r="V22" s="68">
        <v>100</v>
      </c>
      <c r="W22" s="68">
        <v>50</v>
      </c>
      <c r="X22" s="68">
        <v>50</v>
      </c>
      <c r="Y22" s="68">
        <v>0</v>
      </c>
      <c r="Z22" s="22" t="str">
        <f>IF(AA22&gt;70,"Cao",IF(OR(AA22&gt;50,AA22=50),"Trung Bình",IF(OR(AA22&gt;0,SUM(D22:Y22)&gt;0),"Thấp","")))</f>
        <v>Cao</v>
      </c>
      <c r="AA22">
        <f>IF(SUM(D22:Y22)&gt;0, AVERAGE(D22:Y22),0)</f>
        <v>72.954545454544999</v>
      </c>
    </row>
    <row r="23" spans="2:27" x14ac:dyDescent="0.25">
      <c r="B23" s="17" t="s">
        <v>987</v>
      </c>
      <c r="C23" s="59" t="s">
        <v>1010</v>
      </c>
      <c r="D23" s="68">
        <v>100</v>
      </c>
      <c r="E23" s="68">
        <v>30</v>
      </c>
      <c r="F23" s="68">
        <v>100</v>
      </c>
      <c r="G23" s="68">
        <v>80</v>
      </c>
      <c r="H23" s="68">
        <v>80</v>
      </c>
      <c r="I23" s="68">
        <v>70</v>
      </c>
      <c r="J23" s="68">
        <v>100</v>
      </c>
      <c r="K23" s="68">
        <v>100</v>
      </c>
      <c r="L23" s="68">
        <v>100</v>
      </c>
      <c r="M23" s="68">
        <v>100</v>
      </c>
      <c r="N23" s="68">
        <v>100</v>
      </c>
      <c r="O23" s="68">
        <v>80</v>
      </c>
      <c r="P23" s="68">
        <v>50</v>
      </c>
      <c r="Q23" s="68">
        <v>100</v>
      </c>
      <c r="R23" s="68">
        <v>100</v>
      </c>
      <c r="S23" s="68">
        <v>50</v>
      </c>
      <c r="T23" s="68">
        <v>90</v>
      </c>
      <c r="U23" s="68">
        <v>100</v>
      </c>
      <c r="V23" s="68">
        <v>80</v>
      </c>
      <c r="W23" s="68">
        <v>50</v>
      </c>
      <c r="X23" s="68">
        <v>50</v>
      </c>
      <c r="Y23" s="68">
        <v>0</v>
      </c>
      <c r="Z23" s="22" t="str">
        <f>IF(AA23&gt;70,"Cao",IF(OR(AA23&gt;50,AA23=50),"Trung Bình",IF(OR(AA23&gt;0,SUM(D23:Y23)&gt;0),"Thấp","")))</f>
        <v>Cao</v>
      </c>
      <c r="AA23">
        <f>IF(SUM(D23:Y23)&gt;0, AVERAGE(D23:Y23),0)</f>
        <v>77.727272727273004</v>
      </c>
    </row>
    <row r="24" spans="2:27" x14ac:dyDescent="0.25">
      <c r="B24" s="17" t="s">
        <v>989</v>
      </c>
      <c r="C24" s="59" t="s">
        <v>1011</v>
      </c>
      <c r="D24" s="68">
        <v>80</v>
      </c>
      <c r="E24" s="68">
        <v>60</v>
      </c>
      <c r="F24" s="68">
        <v>100</v>
      </c>
      <c r="G24" s="68">
        <v>80</v>
      </c>
      <c r="H24" s="68">
        <v>80</v>
      </c>
      <c r="I24" s="68">
        <v>40</v>
      </c>
      <c r="J24" s="68">
        <v>80</v>
      </c>
      <c r="K24" s="68">
        <v>100</v>
      </c>
      <c r="L24" s="68">
        <v>100</v>
      </c>
      <c r="M24" s="68">
        <v>0</v>
      </c>
      <c r="N24" s="68">
        <v>90</v>
      </c>
      <c r="O24" s="68">
        <v>80</v>
      </c>
      <c r="P24" s="68">
        <v>70</v>
      </c>
      <c r="Q24" s="68">
        <v>80</v>
      </c>
      <c r="R24" s="68">
        <v>95</v>
      </c>
      <c r="S24" s="68">
        <v>70</v>
      </c>
      <c r="T24" s="68">
        <v>70</v>
      </c>
      <c r="U24" s="68">
        <v>85</v>
      </c>
      <c r="V24" s="68">
        <v>75</v>
      </c>
      <c r="W24" s="68">
        <v>70</v>
      </c>
      <c r="X24" s="68">
        <v>70</v>
      </c>
      <c r="Y24" s="68">
        <v>0</v>
      </c>
      <c r="Z24" s="22" t="str">
        <f>IF(AA24&gt;70,"Cao",IF(OR(AA24&gt;50,AA24=50),"Trung Bình",IF(OR(AA24&gt;0,SUM(D24:Y24)&gt;0),"Thấp","")))</f>
        <v>Cao</v>
      </c>
      <c r="AA24">
        <f>IF(SUM(D24:Y24)&gt;0, AVERAGE(D24:Y24),0)</f>
        <v>71.590909090908994</v>
      </c>
    </row>
    <row r="25" spans="2:27" x14ac:dyDescent="0.25">
      <c r="B25" s="22">
        <v>5</v>
      </c>
      <c r="C25" s="25" t="s">
        <v>1012</v>
      </c>
      <c r="D25" s="67">
        <f t="shared" ref="D25:Y25" si="6">AVERAGE(D26:D30)</f>
        <v>71</v>
      </c>
      <c r="E25" s="67">
        <f t="shared" si="6"/>
        <v>72.599999999999994</v>
      </c>
      <c r="F25" s="67">
        <f t="shared" si="6"/>
        <v>98</v>
      </c>
      <c r="G25" s="67">
        <f t="shared" si="6"/>
        <v>78</v>
      </c>
      <c r="H25" s="67">
        <f t="shared" si="6"/>
        <v>78</v>
      </c>
      <c r="I25" s="67">
        <f t="shared" si="6"/>
        <v>65</v>
      </c>
      <c r="J25" s="67">
        <f t="shared" si="6"/>
        <v>76</v>
      </c>
      <c r="K25" s="67">
        <f t="shared" si="6"/>
        <v>80</v>
      </c>
      <c r="L25" s="67">
        <f t="shared" si="6"/>
        <v>80</v>
      </c>
      <c r="M25" s="67">
        <f t="shared" si="6"/>
        <v>85.6</v>
      </c>
      <c r="N25" s="67">
        <f t="shared" si="6"/>
        <v>77</v>
      </c>
      <c r="O25" s="67">
        <f t="shared" si="6"/>
        <v>72</v>
      </c>
      <c r="P25" s="67">
        <f t="shared" si="6"/>
        <v>93</v>
      </c>
      <c r="Q25" s="67">
        <f t="shared" si="6"/>
        <v>90.6</v>
      </c>
      <c r="R25" s="67">
        <f t="shared" si="6"/>
        <v>72</v>
      </c>
      <c r="S25" s="67">
        <f t="shared" si="6"/>
        <v>68</v>
      </c>
      <c r="T25" s="67">
        <f t="shared" si="6"/>
        <v>74</v>
      </c>
      <c r="U25" s="67">
        <f t="shared" si="6"/>
        <v>70</v>
      </c>
      <c r="V25" s="67">
        <f t="shared" si="6"/>
        <v>78</v>
      </c>
      <c r="W25" s="67">
        <f t="shared" si="6"/>
        <v>69</v>
      </c>
      <c r="X25" s="67">
        <f t="shared" si="6"/>
        <v>70</v>
      </c>
      <c r="Y25" s="67">
        <f t="shared" si="6"/>
        <v>0</v>
      </c>
      <c r="Z25" s="22" t="str">
        <f>IF(AA25&gt;70,"Cao",IF(AA25&gt;=50,"Trung Bình",IF(AA25&gt;0,"Thấp","")))</f>
        <v>Cao</v>
      </c>
      <c r="AA25">
        <f>AVERAGE(D25:Y25)</f>
        <v>73.536363636364001</v>
      </c>
    </row>
    <row r="26" spans="2:27" x14ac:dyDescent="0.25">
      <c r="B26" s="17" t="s">
        <v>985</v>
      </c>
      <c r="C26" s="59" t="s">
        <v>1013</v>
      </c>
      <c r="D26" s="68">
        <v>100</v>
      </c>
      <c r="E26" s="68">
        <v>95</v>
      </c>
      <c r="F26" s="68">
        <v>100</v>
      </c>
      <c r="G26" s="68">
        <v>100</v>
      </c>
      <c r="H26" s="68">
        <v>100</v>
      </c>
      <c r="I26" s="68">
        <v>60</v>
      </c>
      <c r="J26" s="68">
        <v>100</v>
      </c>
      <c r="K26" s="68">
        <v>100</v>
      </c>
      <c r="L26" s="68">
        <v>100</v>
      </c>
      <c r="M26" s="68">
        <v>90</v>
      </c>
      <c r="N26" s="68">
        <v>95</v>
      </c>
      <c r="O26" s="68">
        <v>85</v>
      </c>
      <c r="P26" s="68">
        <v>100</v>
      </c>
      <c r="Q26" s="68">
        <v>90</v>
      </c>
      <c r="R26" s="68">
        <v>80</v>
      </c>
      <c r="S26" s="68">
        <v>95</v>
      </c>
      <c r="T26" s="68">
        <v>90</v>
      </c>
      <c r="U26" s="68">
        <v>100</v>
      </c>
      <c r="V26" s="68">
        <v>80</v>
      </c>
      <c r="W26" s="68">
        <v>90</v>
      </c>
      <c r="X26" s="68">
        <v>95</v>
      </c>
      <c r="Y26" s="68">
        <v>0</v>
      </c>
      <c r="Z26" s="22" t="str">
        <f>IF(AA26&gt;70,"Cao",IF(OR(AA26&gt;50,AA26=50),"Trung Bình",IF(OR(AA26&gt;0,SUM(D26:Y26)&gt;0),"Thấp","")))</f>
        <v>Cao</v>
      </c>
      <c r="AA26">
        <f>IF(SUM(D26:Y26)&gt;0, AVERAGE(D26:Y26),0)</f>
        <v>88.409090909091006</v>
      </c>
    </row>
    <row r="27" spans="2:27" x14ac:dyDescent="0.25">
      <c r="B27" s="17" t="s">
        <v>987</v>
      </c>
      <c r="C27" s="59" t="s">
        <v>1014</v>
      </c>
      <c r="D27" s="68">
        <v>60</v>
      </c>
      <c r="E27" s="68">
        <v>70</v>
      </c>
      <c r="F27" s="68">
        <v>90</v>
      </c>
      <c r="G27" s="68">
        <v>90</v>
      </c>
      <c r="H27" s="68">
        <v>90</v>
      </c>
      <c r="I27" s="68">
        <v>70</v>
      </c>
      <c r="J27" s="68">
        <v>80</v>
      </c>
      <c r="K27" s="68">
        <v>100</v>
      </c>
      <c r="L27" s="68">
        <v>100</v>
      </c>
      <c r="M27" s="68">
        <v>90</v>
      </c>
      <c r="N27" s="68">
        <v>90</v>
      </c>
      <c r="O27" s="68">
        <v>90</v>
      </c>
      <c r="P27" s="68">
        <v>100</v>
      </c>
      <c r="Q27" s="68">
        <v>95</v>
      </c>
      <c r="R27" s="68">
        <v>80</v>
      </c>
      <c r="S27" s="68">
        <v>50</v>
      </c>
      <c r="T27" s="68">
        <v>80</v>
      </c>
      <c r="U27" s="68">
        <v>60</v>
      </c>
      <c r="V27" s="68">
        <v>80</v>
      </c>
      <c r="W27" s="68">
        <v>50</v>
      </c>
      <c r="X27" s="68">
        <v>50</v>
      </c>
      <c r="Y27" s="68">
        <v>0</v>
      </c>
      <c r="Z27" s="22" t="str">
        <f>IF(AA27&gt;70,"Cao",IF(OR(AA27&gt;50,AA27=50),"Trung Bình",IF(OR(AA27&gt;0,SUM(D27:Y27)&gt;0),"Thấp","")))</f>
        <v>Cao</v>
      </c>
      <c r="AA27">
        <f>IF(SUM(D27:Y27)&gt;0, AVERAGE(D27:Y27),0)</f>
        <v>75.681818181818002</v>
      </c>
    </row>
    <row r="28" spans="2:27" x14ac:dyDescent="0.25">
      <c r="B28" s="17" t="s">
        <v>989</v>
      </c>
      <c r="C28" s="59" t="s">
        <v>1015</v>
      </c>
      <c r="D28" s="68">
        <v>100</v>
      </c>
      <c r="E28" s="68">
        <v>100</v>
      </c>
      <c r="F28" s="68">
        <v>100</v>
      </c>
      <c r="G28" s="68">
        <v>100</v>
      </c>
      <c r="H28" s="68">
        <v>100</v>
      </c>
      <c r="I28" s="68">
        <v>100</v>
      </c>
      <c r="J28" s="68">
        <v>100</v>
      </c>
      <c r="K28" s="68">
        <v>100</v>
      </c>
      <c r="L28" s="68">
        <v>100</v>
      </c>
      <c r="M28" s="68">
        <v>100</v>
      </c>
      <c r="N28" s="68">
        <v>100</v>
      </c>
      <c r="O28" s="68">
        <v>90</v>
      </c>
      <c r="P28" s="68">
        <v>100</v>
      </c>
      <c r="Q28" s="68">
        <v>100</v>
      </c>
      <c r="R28" s="68">
        <v>100</v>
      </c>
      <c r="S28" s="68">
        <v>100</v>
      </c>
      <c r="T28" s="68">
        <v>95</v>
      </c>
      <c r="U28" s="68">
        <v>100</v>
      </c>
      <c r="V28" s="68">
        <v>100</v>
      </c>
      <c r="W28" s="68">
        <v>100</v>
      </c>
      <c r="X28" s="68">
        <v>100</v>
      </c>
      <c r="Y28" s="68">
        <v>0</v>
      </c>
      <c r="Z28" s="22" t="str">
        <f>IF(AA28&gt;70,"Cao",IF(OR(AA28&gt;50,AA28=50),"Trung Bình",IF(OR(AA28&gt;0,SUM(D28:Y28)&gt;0),"Thấp","")))</f>
        <v>Cao</v>
      </c>
      <c r="AA28">
        <f>IF(SUM(D28:Y28)&gt;0, AVERAGE(D28:Y28),0)</f>
        <v>94.772727272726996</v>
      </c>
    </row>
    <row r="29" spans="2:27" x14ac:dyDescent="0.25">
      <c r="B29" s="17" t="s">
        <v>991</v>
      </c>
      <c r="C29" s="59" t="s">
        <v>1016</v>
      </c>
      <c r="D29" s="68">
        <v>0</v>
      </c>
      <c r="E29" s="68">
        <v>0</v>
      </c>
      <c r="F29" s="68">
        <v>100</v>
      </c>
      <c r="G29" s="68">
        <v>0</v>
      </c>
      <c r="H29" s="68">
        <v>0</v>
      </c>
      <c r="I29" s="68">
        <v>5</v>
      </c>
      <c r="J29" s="68">
        <v>0</v>
      </c>
      <c r="K29" s="68">
        <v>0</v>
      </c>
      <c r="L29" s="68">
        <v>0</v>
      </c>
      <c r="M29" s="68">
        <v>50</v>
      </c>
      <c r="N29" s="68">
        <v>0</v>
      </c>
      <c r="O29" s="68">
        <v>0</v>
      </c>
      <c r="P29" s="68">
        <v>65</v>
      </c>
      <c r="Q29" s="68">
        <v>70</v>
      </c>
      <c r="R29" s="68">
        <v>0</v>
      </c>
      <c r="S29" s="68">
        <v>0</v>
      </c>
      <c r="T29" s="68">
        <v>10</v>
      </c>
      <c r="U29" s="68">
        <v>0</v>
      </c>
      <c r="V29" s="68">
        <v>30</v>
      </c>
      <c r="W29" s="68">
        <v>10</v>
      </c>
      <c r="X29" s="68">
        <v>10</v>
      </c>
      <c r="Y29" s="68">
        <v>0</v>
      </c>
      <c r="Z29" s="22" t="str">
        <f>IF(AA29&gt;70,"Cao",IF(OR(AA29&gt;50,AA29=50),"Trung Bình",IF(OR(AA29&gt;0,SUM(D29:Y29)&gt;0),"Thấp","")))</f>
        <v>Thấp</v>
      </c>
      <c r="AA29">
        <f>IF(SUM(D29:Y29)&gt;0, AVERAGE(D29:Y29),0)</f>
        <v>15.909090909091001</v>
      </c>
    </row>
    <row r="30" spans="2:27" ht="31.5" x14ac:dyDescent="0.25">
      <c r="B30" s="17" t="s">
        <v>993</v>
      </c>
      <c r="C30" s="59" t="s">
        <v>1017</v>
      </c>
      <c r="D30" s="68">
        <v>95</v>
      </c>
      <c r="E30" s="68">
        <v>98</v>
      </c>
      <c r="F30" s="68">
        <v>100</v>
      </c>
      <c r="G30" s="68">
        <v>100</v>
      </c>
      <c r="H30" s="68">
        <v>100</v>
      </c>
      <c r="I30" s="68">
        <v>90</v>
      </c>
      <c r="J30" s="68">
        <v>100</v>
      </c>
      <c r="K30" s="68">
        <v>100</v>
      </c>
      <c r="L30" s="68">
        <v>100</v>
      </c>
      <c r="M30" s="68">
        <v>98</v>
      </c>
      <c r="N30" s="68">
        <v>100</v>
      </c>
      <c r="O30" s="68">
        <v>95</v>
      </c>
      <c r="P30" s="68">
        <v>100</v>
      </c>
      <c r="Q30" s="68">
        <v>98</v>
      </c>
      <c r="R30" s="68">
        <v>100</v>
      </c>
      <c r="S30" s="68">
        <v>95</v>
      </c>
      <c r="T30" s="68">
        <v>95</v>
      </c>
      <c r="U30" s="68">
        <v>90</v>
      </c>
      <c r="V30" s="68">
        <v>100</v>
      </c>
      <c r="W30" s="68">
        <v>95</v>
      </c>
      <c r="X30" s="68">
        <v>95</v>
      </c>
      <c r="Y30" s="68">
        <v>0</v>
      </c>
      <c r="Z30" s="22" t="str">
        <f>IF(AA30&gt;70,"Cao",IF(OR(AA30&gt;50,AA30=50),"Trung Bình",IF(OR(AA30&gt;0,SUM(D30:Y30)&gt;0),"Thấp","")))</f>
        <v>Cao</v>
      </c>
      <c r="AA30">
        <f>IF(SUM(D30:Y30)&gt;0, AVERAGE(D30:Y30),0)</f>
        <v>92.909090909091006</v>
      </c>
    </row>
    <row r="31" spans="2:27" x14ac:dyDescent="0.25">
      <c r="B31" s="22">
        <v>6</v>
      </c>
      <c r="C31" s="25" t="s">
        <v>1018</v>
      </c>
      <c r="D31" s="67">
        <f t="shared" ref="D31:Y31" si="7">AVERAGE(D32:D33)</f>
        <v>60</v>
      </c>
      <c r="E31" s="67">
        <f t="shared" si="7"/>
        <v>70</v>
      </c>
      <c r="F31" s="67">
        <f t="shared" si="7"/>
        <v>90</v>
      </c>
      <c r="G31" s="67">
        <f t="shared" si="7"/>
        <v>90</v>
      </c>
      <c r="H31" s="67">
        <f t="shared" si="7"/>
        <v>95</v>
      </c>
      <c r="I31" s="67">
        <f t="shared" si="7"/>
        <v>70</v>
      </c>
      <c r="J31" s="67">
        <f t="shared" si="7"/>
        <v>85</v>
      </c>
      <c r="K31" s="67">
        <f t="shared" si="7"/>
        <v>100</v>
      </c>
      <c r="L31" s="67">
        <f t="shared" si="7"/>
        <v>100</v>
      </c>
      <c r="M31" s="67">
        <f t="shared" si="7"/>
        <v>100</v>
      </c>
      <c r="N31" s="67">
        <f t="shared" si="7"/>
        <v>95</v>
      </c>
      <c r="O31" s="67">
        <f t="shared" si="7"/>
        <v>87.5</v>
      </c>
      <c r="P31" s="67">
        <f t="shared" si="7"/>
        <v>75</v>
      </c>
      <c r="Q31" s="67">
        <f t="shared" si="7"/>
        <v>100</v>
      </c>
      <c r="R31" s="67">
        <f t="shared" si="7"/>
        <v>100</v>
      </c>
      <c r="S31" s="67">
        <f t="shared" si="7"/>
        <v>40</v>
      </c>
      <c r="T31" s="67">
        <f t="shared" si="7"/>
        <v>75</v>
      </c>
      <c r="U31" s="67">
        <f t="shared" si="7"/>
        <v>80</v>
      </c>
      <c r="V31" s="67">
        <f t="shared" si="7"/>
        <v>75</v>
      </c>
      <c r="W31" s="67">
        <f t="shared" si="7"/>
        <v>45</v>
      </c>
      <c r="X31" s="67">
        <f t="shared" si="7"/>
        <v>40</v>
      </c>
      <c r="Y31" s="67">
        <f t="shared" si="7"/>
        <v>0</v>
      </c>
      <c r="Z31" s="22" t="str">
        <f>IF(AA31&gt;70,"Cao",IF(AA31&gt;=50,"Trung Bình",IF(AA31&gt;0,"Thấp","")))</f>
        <v>Cao</v>
      </c>
      <c r="AA31">
        <f>AVERAGE(D31:Y31)</f>
        <v>76.022727272726996</v>
      </c>
    </row>
    <row r="32" spans="2:27" x14ac:dyDescent="0.25">
      <c r="B32" s="17" t="s">
        <v>985</v>
      </c>
      <c r="C32" s="59" t="s">
        <v>1019</v>
      </c>
      <c r="D32" s="68">
        <v>70</v>
      </c>
      <c r="E32" s="68">
        <v>80</v>
      </c>
      <c r="F32" s="68">
        <v>100</v>
      </c>
      <c r="G32" s="68">
        <v>90</v>
      </c>
      <c r="H32" s="68">
        <v>100</v>
      </c>
      <c r="I32" s="68">
        <v>80</v>
      </c>
      <c r="J32" s="68">
        <v>80</v>
      </c>
      <c r="K32" s="68">
        <v>100</v>
      </c>
      <c r="L32" s="68">
        <v>100</v>
      </c>
      <c r="M32" s="68">
        <v>100</v>
      </c>
      <c r="N32" s="68">
        <v>100</v>
      </c>
      <c r="O32" s="68">
        <v>85</v>
      </c>
      <c r="P32" s="68">
        <v>70</v>
      </c>
      <c r="Q32" s="68">
        <v>100</v>
      </c>
      <c r="R32" s="68">
        <v>100</v>
      </c>
      <c r="S32" s="68">
        <v>60</v>
      </c>
      <c r="T32" s="68">
        <v>80</v>
      </c>
      <c r="U32" s="68">
        <v>70</v>
      </c>
      <c r="V32" s="68">
        <v>100</v>
      </c>
      <c r="W32" s="68">
        <v>60</v>
      </c>
      <c r="X32" s="68">
        <v>60</v>
      </c>
      <c r="Y32" s="68">
        <v>0</v>
      </c>
      <c r="Z32" s="22" t="str">
        <f>IF(AA32&gt;70,"Cao",IF(OR(AA32&gt;50,AA32=50),"Trung Bình",IF(OR(AA32&gt;0,SUM(D32:Y32)&gt;0),"Thấp","")))</f>
        <v>Cao</v>
      </c>
      <c r="AA32">
        <f>IF(SUM(D32:Y32)&gt;0, AVERAGE(D32:Y32),0)</f>
        <v>81.136363636363996</v>
      </c>
    </row>
    <row r="33" spans="2:27" x14ac:dyDescent="0.25">
      <c r="B33" s="17" t="s">
        <v>987</v>
      </c>
      <c r="C33" s="59" t="s">
        <v>1020</v>
      </c>
      <c r="D33" s="68">
        <v>50</v>
      </c>
      <c r="E33" s="68">
        <v>60</v>
      </c>
      <c r="F33" s="68">
        <v>80</v>
      </c>
      <c r="G33" s="68">
        <v>90</v>
      </c>
      <c r="H33" s="68">
        <v>90</v>
      </c>
      <c r="I33" s="68">
        <v>60</v>
      </c>
      <c r="J33" s="68">
        <v>90</v>
      </c>
      <c r="K33" s="68">
        <v>100</v>
      </c>
      <c r="L33" s="68">
        <v>100</v>
      </c>
      <c r="M33" s="68">
        <v>100</v>
      </c>
      <c r="N33" s="68">
        <v>90</v>
      </c>
      <c r="O33" s="68">
        <v>90</v>
      </c>
      <c r="P33" s="68">
        <v>80</v>
      </c>
      <c r="Q33" s="68">
        <v>100</v>
      </c>
      <c r="R33" s="68">
        <v>100</v>
      </c>
      <c r="S33" s="68">
        <v>20</v>
      </c>
      <c r="T33" s="68">
        <v>70</v>
      </c>
      <c r="U33" s="68">
        <v>90</v>
      </c>
      <c r="V33" s="68">
        <v>50</v>
      </c>
      <c r="W33" s="68">
        <v>30</v>
      </c>
      <c r="X33" s="68">
        <v>20</v>
      </c>
      <c r="Y33" s="68">
        <v>0</v>
      </c>
      <c r="Z33" s="22" t="str">
        <f>IF(AA33&gt;70,"Cao",IF(OR(AA33&gt;50,AA33=50),"Trung Bình",IF(OR(AA33&gt;0,SUM(D33:Y33)&gt;0),"Thấp","")))</f>
        <v>Cao</v>
      </c>
      <c r="AA33">
        <f>IF(SUM(D33:Y33)&gt;0, AVERAGE(D33:Y33),0)</f>
        <v>70.909090909091006</v>
      </c>
    </row>
    <row r="34" spans="2:27" x14ac:dyDescent="0.25">
      <c r="B34" s="22">
        <v>7</v>
      </c>
      <c r="C34" s="25" t="s">
        <v>1021</v>
      </c>
      <c r="D34" s="67">
        <f t="shared" ref="D34:Y34" si="8">AVERAGE(D35:D38)</f>
        <v>67.5</v>
      </c>
      <c r="E34" s="67">
        <f t="shared" si="8"/>
        <v>60</v>
      </c>
      <c r="F34" s="67">
        <f t="shared" si="8"/>
        <v>65</v>
      </c>
      <c r="G34" s="67">
        <f t="shared" si="8"/>
        <v>95</v>
      </c>
      <c r="H34" s="67">
        <f t="shared" si="8"/>
        <v>100</v>
      </c>
      <c r="I34" s="67">
        <f t="shared" si="8"/>
        <v>72.5</v>
      </c>
      <c r="J34" s="67">
        <f t="shared" si="8"/>
        <v>87.5</v>
      </c>
      <c r="K34" s="67">
        <f t="shared" si="8"/>
        <v>95</v>
      </c>
      <c r="L34" s="67">
        <f t="shared" si="8"/>
        <v>95</v>
      </c>
      <c r="M34" s="67">
        <f t="shared" si="8"/>
        <v>75</v>
      </c>
      <c r="N34" s="67">
        <f t="shared" si="8"/>
        <v>65</v>
      </c>
      <c r="O34" s="67">
        <f t="shared" si="8"/>
        <v>91.25</v>
      </c>
      <c r="P34" s="67">
        <f t="shared" si="8"/>
        <v>87.5</v>
      </c>
      <c r="Q34" s="67">
        <f t="shared" si="8"/>
        <v>82.5</v>
      </c>
      <c r="R34" s="67">
        <f t="shared" si="8"/>
        <v>90</v>
      </c>
      <c r="S34" s="67">
        <f t="shared" si="8"/>
        <v>55</v>
      </c>
      <c r="T34" s="67">
        <f t="shared" si="8"/>
        <v>80</v>
      </c>
      <c r="U34" s="67">
        <f t="shared" si="8"/>
        <v>66.25</v>
      </c>
      <c r="V34" s="67">
        <f t="shared" si="8"/>
        <v>75</v>
      </c>
      <c r="W34" s="67">
        <f t="shared" si="8"/>
        <v>50</v>
      </c>
      <c r="X34" s="67">
        <f t="shared" si="8"/>
        <v>32.5</v>
      </c>
      <c r="Y34" s="67">
        <f t="shared" si="8"/>
        <v>0</v>
      </c>
      <c r="Z34" s="22" t="str">
        <f>IF(AA34&gt;70,"Cao",IF(AA34&gt;=50,"Trung Bình",IF(AA34&gt;0,"Thấp","")))</f>
        <v>Cao</v>
      </c>
      <c r="AA34">
        <f>AVERAGE(D34:Y34)</f>
        <v>72.159090909091006</v>
      </c>
    </row>
    <row r="35" spans="2:27" x14ac:dyDescent="0.25">
      <c r="B35" s="17" t="s">
        <v>985</v>
      </c>
      <c r="C35" s="59" t="s">
        <v>1022</v>
      </c>
      <c r="D35" s="68">
        <v>100</v>
      </c>
      <c r="E35" s="68">
        <v>100</v>
      </c>
      <c r="F35" s="68">
        <v>100</v>
      </c>
      <c r="G35" s="68">
        <v>100</v>
      </c>
      <c r="H35" s="68">
        <v>100</v>
      </c>
      <c r="I35" s="68">
        <v>100</v>
      </c>
      <c r="J35" s="68">
        <v>100</v>
      </c>
      <c r="K35" s="68">
        <v>100</v>
      </c>
      <c r="L35" s="68">
        <v>100</v>
      </c>
      <c r="M35" s="68">
        <v>100</v>
      </c>
      <c r="N35" s="68">
        <v>70</v>
      </c>
      <c r="O35" s="68">
        <v>100</v>
      </c>
      <c r="P35" s="68">
        <v>100</v>
      </c>
      <c r="Q35" s="68">
        <v>100</v>
      </c>
      <c r="R35" s="68">
        <v>100</v>
      </c>
      <c r="S35" s="68">
        <v>100</v>
      </c>
      <c r="T35" s="68">
        <v>100</v>
      </c>
      <c r="U35" s="68">
        <v>100</v>
      </c>
      <c r="V35" s="68">
        <v>100</v>
      </c>
      <c r="W35" s="68">
        <v>100</v>
      </c>
      <c r="X35" s="68">
        <v>100</v>
      </c>
      <c r="Y35" s="68">
        <v>0</v>
      </c>
      <c r="Z35" s="22" t="str">
        <f>IF(AA35&gt;70,"Cao",IF(OR(AA35&gt;50,AA35=50),"Trung Bình",IF(OR(AA35&gt;0,SUM(D35:Y35)&gt;0),"Thấp","")))</f>
        <v>Cao</v>
      </c>
      <c r="AA35">
        <f>IF(SUM(D35:Y35)&gt;0, AVERAGE(D35:Y35),0)</f>
        <v>94.090909090908994</v>
      </c>
    </row>
    <row r="36" spans="2:27" ht="31.5" x14ac:dyDescent="0.25">
      <c r="B36" s="17" t="s">
        <v>987</v>
      </c>
      <c r="C36" s="59" t="s">
        <v>1023</v>
      </c>
      <c r="D36" s="68">
        <v>80</v>
      </c>
      <c r="E36" s="68">
        <v>30</v>
      </c>
      <c r="F36" s="68">
        <v>50</v>
      </c>
      <c r="G36" s="68">
        <v>100</v>
      </c>
      <c r="H36" s="68">
        <v>100</v>
      </c>
      <c r="I36" s="68">
        <v>90</v>
      </c>
      <c r="J36" s="68">
        <v>100</v>
      </c>
      <c r="K36" s="68">
        <v>100</v>
      </c>
      <c r="L36" s="68">
        <v>100</v>
      </c>
      <c r="M36" s="68">
        <v>100</v>
      </c>
      <c r="N36" s="68">
        <v>80</v>
      </c>
      <c r="O36" s="68">
        <v>100</v>
      </c>
      <c r="P36" s="68">
        <v>100</v>
      </c>
      <c r="Q36" s="68">
        <v>100</v>
      </c>
      <c r="R36" s="68">
        <v>100</v>
      </c>
      <c r="S36" s="68">
        <v>100</v>
      </c>
      <c r="T36" s="68">
        <v>100</v>
      </c>
      <c r="U36" s="68">
        <v>85</v>
      </c>
      <c r="V36" s="68">
        <v>100</v>
      </c>
      <c r="W36" s="68">
        <v>100</v>
      </c>
      <c r="X36" s="68">
        <v>10</v>
      </c>
      <c r="Y36" s="68">
        <v>0</v>
      </c>
      <c r="Z36" s="22" t="str">
        <f>IF(AA36&gt;70,"Cao",IF(OR(AA36&gt;50,AA36=50),"Trung Bình",IF(OR(AA36&gt;0,SUM(D36:Y36)&gt;0),"Thấp","")))</f>
        <v>Cao</v>
      </c>
      <c r="AA36">
        <f>IF(SUM(D36:Y36)&gt;0, AVERAGE(D36:Y36),0)</f>
        <v>82.954545454544999</v>
      </c>
    </row>
    <row r="37" spans="2:27" x14ac:dyDescent="0.25">
      <c r="B37" s="17" t="s">
        <v>989</v>
      </c>
      <c r="C37" s="59" t="s">
        <v>1024</v>
      </c>
      <c r="D37" s="68">
        <v>20</v>
      </c>
      <c r="E37" s="68">
        <v>60</v>
      </c>
      <c r="F37" s="68">
        <v>50</v>
      </c>
      <c r="G37" s="68">
        <v>80</v>
      </c>
      <c r="H37" s="68">
        <v>100</v>
      </c>
      <c r="I37" s="68">
        <v>20</v>
      </c>
      <c r="J37" s="68">
        <v>50</v>
      </c>
      <c r="K37" s="68">
        <v>80</v>
      </c>
      <c r="L37" s="68">
        <v>80</v>
      </c>
      <c r="M37" s="68">
        <v>0</v>
      </c>
      <c r="N37" s="68">
        <v>50</v>
      </c>
      <c r="O37" s="68">
        <v>80</v>
      </c>
      <c r="P37" s="68">
        <v>50</v>
      </c>
      <c r="Q37" s="68">
        <v>30</v>
      </c>
      <c r="R37" s="68">
        <v>80</v>
      </c>
      <c r="S37" s="68">
        <v>0</v>
      </c>
      <c r="T37" s="68">
        <v>20</v>
      </c>
      <c r="U37" s="68">
        <v>15</v>
      </c>
      <c r="V37" s="68">
        <v>50</v>
      </c>
      <c r="W37" s="68">
        <v>0</v>
      </c>
      <c r="X37" s="68">
        <v>0</v>
      </c>
      <c r="Y37" s="68">
        <v>0</v>
      </c>
      <c r="Z37" s="22" t="str">
        <f>IF(AA37&gt;70,"Cao",IF(OR(AA37&gt;50,AA37=50),"Trung Bình",IF(OR(AA37&gt;0,SUM(D37:Y37)&gt;0),"Thấp","")))</f>
        <v>Thấp</v>
      </c>
      <c r="AA37">
        <f>IF(SUM(D37:Y37)&gt;0, AVERAGE(D37:Y37),0)</f>
        <v>41.590909090909001</v>
      </c>
    </row>
    <row r="38" spans="2:27" ht="31.5" x14ac:dyDescent="0.25">
      <c r="B38" s="17" t="s">
        <v>991</v>
      </c>
      <c r="C38" s="59" t="s">
        <v>1025</v>
      </c>
      <c r="D38" s="68">
        <v>70</v>
      </c>
      <c r="E38" s="68">
        <v>50</v>
      </c>
      <c r="F38" s="68">
        <v>60</v>
      </c>
      <c r="G38" s="68">
        <v>100</v>
      </c>
      <c r="H38" s="68">
        <v>100</v>
      </c>
      <c r="I38" s="68">
        <v>80</v>
      </c>
      <c r="J38" s="68">
        <v>100</v>
      </c>
      <c r="K38" s="68">
        <v>100</v>
      </c>
      <c r="L38" s="68">
        <v>100</v>
      </c>
      <c r="M38" s="68">
        <v>100</v>
      </c>
      <c r="N38" s="68">
        <v>60</v>
      </c>
      <c r="O38" s="68">
        <v>85</v>
      </c>
      <c r="P38" s="68">
        <v>100</v>
      </c>
      <c r="Q38" s="68">
        <v>100</v>
      </c>
      <c r="R38" s="68">
        <v>80</v>
      </c>
      <c r="S38" s="68">
        <v>20</v>
      </c>
      <c r="T38" s="68">
        <v>100</v>
      </c>
      <c r="U38" s="68">
        <v>65</v>
      </c>
      <c r="V38" s="68">
        <v>50</v>
      </c>
      <c r="W38" s="68">
        <v>0</v>
      </c>
      <c r="X38" s="68">
        <v>20</v>
      </c>
      <c r="Y38" s="68">
        <v>0</v>
      </c>
      <c r="Z38" s="22" t="str">
        <f>IF(AA38&gt;70,"Cao",IF(OR(AA38&gt;50,AA38=50),"Trung Bình",IF(OR(AA38&gt;0,SUM(D38:Y38)&gt;0),"Thấp","")))</f>
        <v>Trung Bình</v>
      </c>
      <c r="AA38">
        <f>IF(SUM(D38:Y38)&gt;0, AVERAGE(D38:Y38),0)</f>
        <v>70</v>
      </c>
    </row>
    <row r="39" spans="2:27" x14ac:dyDescent="0.25">
      <c r="B39" s="22">
        <v>8</v>
      </c>
      <c r="C39" s="25" t="s">
        <v>1026</v>
      </c>
      <c r="D39" s="67">
        <f t="shared" ref="D39:Y39" si="9">AVERAGE(D40:D43)</f>
        <v>90</v>
      </c>
      <c r="E39" s="67">
        <f t="shared" si="9"/>
        <v>0</v>
      </c>
      <c r="F39" s="67">
        <f t="shared" si="9"/>
        <v>96.25</v>
      </c>
      <c r="G39" s="67">
        <f t="shared" si="9"/>
        <v>37.5</v>
      </c>
      <c r="H39" s="67">
        <f t="shared" si="9"/>
        <v>45</v>
      </c>
      <c r="I39" s="67">
        <f t="shared" si="9"/>
        <v>85</v>
      </c>
      <c r="J39" s="67">
        <f t="shared" si="9"/>
        <v>0</v>
      </c>
      <c r="K39" s="67">
        <f t="shared" si="9"/>
        <v>100</v>
      </c>
      <c r="L39" s="67">
        <f t="shared" si="9"/>
        <v>100</v>
      </c>
      <c r="M39" s="67">
        <f t="shared" si="9"/>
        <v>92.5</v>
      </c>
      <c r="N39" s="67">
        <f t="shared" si="9"/>
        <v>72.5</v>
      </c>
      <c r="O39" s="67">
        <f t="shared" si="9"/>
        <v>87.5</v>
      </c>
      <c r="P39" s="67">
        <f t="shared" si="9"/>
        <v>92.5</v>
      </c>
      <c r="Q39" s="67">
        <f t="shared" si="9"/>
        <v>75</v>
      </c>
      <c r="R39" s="67">
        <f t="shared" si="9"/>
        <v>100</v>
      </c>
      <c r="S39" s="67">
        <f t="shared" si="9"/>
        <v>0</v>
      </c>
      <c r="T39" s="67">
        <f t="shared" si="9"/>
        <v>72.5</v>
      </c>
      <c r="U39" s="67">
        <f t="shared" si="9"/>
        <v>90</v>
      </c>
      <c r="V39" s="67">
        <f t="shared" si="9"/>
        <v>97.5</v>
      </c>
      <c r="W39" s="67">
        <f t="shared" si="9"/>
        <v>0</v>
      </c>
      <c r="X39" s="67">
        <f t="shared" si="9"/>
        <v>7.5</v>
      </c>
      <c r="Y39" s="67">
        <f t="shared" si="9"/>
        <v>0</v>
      </c>
      <c r="Z39" s="22" t="str">
        <f>IF(AA39&gt;70,"Cao",IF(AA39&gt;=50,"Trung Bình",IF(AA39&gt;0,"Thấp","")))</f>
        <v>Trung Bình</v>
      </c>
      <c r="AA39">
        <f>AVERAGE(D39:Y39)</f>
        <v>60.965909090909001</v>
      </c>
    </row>
    <row r="40" spans="2:27" x14ac:dyDescent="0.25">
      <c r="B40" s="17" t="s">
        <v>985</v>
      </c>
      <c r="C40" s="59" t="s">
        <v>1027</v>
      </c>
      <c r="D40" s="68">
        <v>70</v>
      </c>
      <c r="E40" s="68">
        <v>0</v>
      </c>
      <c r="F40" s="68">
        <v>100</v>
      </c>
      <c r="G40" s="68">
        <v>80</v>
      </c>
      <c r="H40" s="68">
        <v>100</v>
      </c>
      <c r="I40" s="68">
        <v>100</v>
      </c>
      <c r="J40" s="68">
        <v>0</v>
      </c>
      <c r="K40" s="68">
        <v>100</v>
      </c>
      <c r="L40" s="68">
        <v>100</v>
      </c>
      <c r="M40" s="68">
        <v>100</v>
      </c>
      <c r="N40" s="68">
        <v>90</v>
      </c>
      <c r="O40" s="68">
        <v>90</v>
      </c>
      <c r="P40" s="68">
        <v>100</v>
      </c>
      <c r="Q40" s="68">
        <v>0</v>
      </c>
      <c r="R40" s="68">
        <v>100</v>
      </c>
      <c r="S40" s="68">
        <v>0</v>
      </c>
      <c r="T40" s="68">
        <v>100</v>
      </c>
      <c r="U40" s="68">
        <v>70</v>
      </c>
      <c r="V40" s="68">
        <v>100</v>
      </c>
      <c r="W40" s="68">
        <v>0</v>
      </c>
      <c r="X40" s="68">
        <v>0</v>
      </c>
      <c r="Y40" s="68">
        <v>0</v>
      </c>
      <c r="Z40" s="22" t="str">
        <f>IF(AA40&gt;70,"Cao",IF(OR(AA40&gt;50,AA40=50),"Trung Bình",IF(OR(AA40&gt;0,SUM(D40:Y40)&gt;0),"Thấp","")))</f>
        <v>Trung Bình</v>
      </c>
      <c r="AA40">
        <f>IF(SUM(D40:Y40)&gt;0, AVERAGE(D40:Y40),0)</f>
        <v>63.636363636364003</v>
      </c>
    </row>
    <row r="41" spans="2:27" x14ac:dyDescent="0.25">
      <c r="B41" s="17" t="s">
        <v>987</v>
      </c>
      <c r="C41" s="59" t="s">
        <v>1028</v>
      </c>
      <c r="D41" s="68">
        <v>90</v>
      </c>
      <c r="E41" s="68">
        <v>0</v>
      </c>
      <c r="F41" s="68">
        <v>100</v>
      </c>
      <c r="G41" s="68">
        <v>50</v>
      </c>
      <c r="H41" s="68">
        <v>80</v>
      </c>
      <c r="I41" s="68">
        <v>70</v>
      </c>
      <c r="J41" s="68">
        <v>0</v>
      </c>
      <c r="K41" s="68">
        <v>100</v>
      </c>
      <c r="L41" s="68">
        <v>100</v>
      </c>
      <c r="M41" s="68">
        <v>100</v>
      </c>
      <c r="N41" s="68">
        <v>80</v>
      </c>
      <c r="O41" s="68">
        <v>90</v>
      </c>
      <c r="P41" s="68">
        <v>100</v>
      </c>
      <c r="Q41" s="68">
        <v>100</v>
      </c>
      <c r="R41" s="68">
        <v>100</v>
      </c>
      <c r="S41" s="68">
        <v>0</v>
      </c>
      <c r="T41" s="68">
        <v>90</v>
      </c>
      <c r="U41" s="68">
        <v>90</v>
      </c>
      <c r="V41" s="68">
        <v>90</v>
      </c>
      <c r="W41" s="68">
        <v>0</v>
      </c>
      <c r="X41" s="68">
        <v>10</v>
      </c>
      <c r="Y41" s="68">
        <v>0</v>
      </c>
      <c r="Z41" s="22" t="str">
        <f>IF(AA41&gt;70,"Cao",IF(OR(AA41&gt;50,AA41=50),"Trung Bình",IF(OR(AA41&gt;0,SUM(D41:Y41)&gt;0),"Thấp","")))</f>
        <v>Trung Bình</v>
      </c>
      <c r="AA41">
        <f>IF(SUM(D41:Y41)&gt;0, AVERAGE(D41:Y41),0)</f>
        <v>65.454545454544999</v>
      </c>
    </row>
    <row r="42" spans="2:27" x14ac:dyDescent="0.25">
      <c r="B42" s="17" t="s">
        <v>989</v>
      </c>
      <c r="C42" s="59" t="s">
        <v>1029</v>
      </c>
      <c r="D42" s="68">
        <v>100</v>
      </c>
      <c r="E42" s="68">
        <v>0</v>
      </c>
      <c r="F42" s="68">
        <v>85</v>
      </c>
      <c r="G42" s="68">
        <v>20</v>
      </c>
      <c r="H42" s="68">
        <v>0</v>
      </c>
      <c r="I42" s="68">
        <v>70</v>
      </c>
      <c r="J42" s="68">
        <v>0</v>
      </c>
      <c r="K42" s="68">
        <v>100</v>
      </c>
      <c r="L42" s="68">
        <v>100</v>
      </c>
      <c r="M42" s="68">
        <v>70</v>
      </c>
      <c r="N42" s="68">
        <v>60</v>
      </c>
      <c r="O42" s="68">
        <v>90</v>
      </c>
      <c r="P42" s="68">
        <v>70</v>
      </c>
      <c r="Q42" s="68">
        <v>100</v>
      </c>
      <c r="R42" s="68">
        <v>100</v>
      </c>
      <c r="S42" s="68">
        <v>0</v>
      </c>
      <c r="T42" s="68">
        <v>50</v>
      </c>
      <c r="U42" s="68">
        <v>100</v>
      </c>
      <c r="V42" s="68">
        <v>100</v>
      </c>
      <c r="W42" s="68">
        <v>0</v>
      </c>
      <c r="X42" s="68">
        <v>10</v>
      </c>
      <c r="Y42" s="68">
        <v>0</v>
      </c>
      <c r="Z42" s="22" t="str">
        <f>IF(AA42&gt;70,"Cao",IF(OR(AA42&gt;50,AA42=50),"Trung Bình",IF(OR(AA42&gt;0,SUM(D42:Y42)&gt;0),"Thấp","")))</f>
        <v>Trung Bình</v>
      </c>
      <c r="AA42">
        <f>IF(SUM(D42:Y42)&gt;0, AVERAGE(D42:Y42),0)</f>
        <v>55.681818181818002</v>
      </c>
    </row>
    <row r="43" spans="2:27" x14ac:dyDescent="0.25">
      <c r="B43" s="17" t="s">
        <v>991</v>
      </c>
      <c r="C43" s="59" t="s">
        <v>1030</v>
      </c>
      <c r="D43" s="68">
        <v>100</v>
      </c>
      <c r="E43" s="68">
        <v>0</v>
      </c>
      <c r="F43" s="68">
        <v>100</v>
      </c>
      <c r="G43" s="68">
        <v>0</v>
      </c>
      <c r="H43" s="68">
        <v>0</v>
      </c>
      <c r="I43" s="68">
        <v>100</v>
      </c>
      <c r="J43" s="68">
        <v>0</v>
      </c>
      <c r="K43" s="68">
        <v>100</v>
      </c>
      <c r="L43" s="68">
        <v>100</v>
      </c>
      <c r="M43" s="68">
        <v>100</v>
      </c>
      <c r="N43" s="68">
        <v>60</v>
      </c>
      <c r="O43" s="68">
        <v>80</v>
      </c>
      <c r="P43" s="68">
        <v>100</v>
      </c>
      <c r="Q43" s="68">
        <v>100</v>
      </c>
      <c r="R43" s="68">
        <v>100</v>
      </c>
      <c r="S43" s="68">
        <v>0</v>
      </c>
      <c r="T43" s="68">
        <v>50</v>
      </c>
      <c r="U43" s="68">
        <v>100</v>
      </c>
      <c r="V43" s="68">
        <v>100</v>
      </c>
      <c r="W43" s="68">
        <v>0</v>
      </c>
      <c r="X43" s="68">
        <v>10</v>
      </c>
      <c r="Y43" s="68">
        <v>0</v>
      </c>
      <c r="Z43" s="22" t="str">
        <f>IF(AA43&gt;70,"Cao",IF(OR(AA43&gt;50,AA43=50),"Trung Bình",IF(OR(AA43&gt;0,SUM(D43:Y43)&gt;0),"Thấp","")))</f>
        <v>Trung Bình</v>
      </c>
      <c r="AA43">
        <f>IF(SUM(D43:Y43)&gt;0, AVERAGE(D43:Y43),0)</f>
        <v>59.090909090909001</v>
      </c>
    </row>
    <row r="44" spans="2:27" x14ac:dyDescent="0.25">
      <c r="B44" s="22">
        <v>9</v>
      </c>
      <c r="C44" s="25" t="s">
        <v>868</v>
      </c>
      <c r="D44" s="67">
        <f t="shared" ref="D44:Y44" si="10">AVERAGE(D45,D50,D54,D60,D65)</f>
        <v>58.1</v>
      </c>
      <c r="E44" s="67">
        <f t="shared" si="10"/>
        <v>47.133333333332999</v>
      </c>
      <c r="F44" s="67">
        <f t="shared" si="10"/>
        <v>44.95</v>
      </c>
      <c r="G44" s="67">
        <f t="shared" si="10"/>
        <v>32.5</v>
      </c>
      <c r="H44" s="67">
        <f t="shared" si="10"/>
        <v>19.2</v>
      </c>
      <c r="I44" s="67">
        <f t="shared" si="10"/>
        <v>35.766666666667</v>
      </c>
      <c r="J44" s="67">
        <f t="shared" si="10"/>
        <v>47.166666666666998</v>
      </c>
      <c r="K44" s="67">
        <f t="shared" si="10"/>
        <v>72</v>
      </c>
      <c r="L44" s="67">
        <f t="shared" si="10"/>
        <v>72.400000000000006</v>
      </c>
      <c r="M44" s="67">
        <f t="shared" si="10"/>
        <v>85.5</v>
      </c>
      <c r="N44" s="67">
        <f t="shared" si="10"/>
        <v>64.2</v>
      </c>
      <c r="O44" s="67">
        <f t="shared" si="10"/>
        <v>64.099999999999994</v>
      </c>
      <c r="P44" s="67">
        <f t="shared" si="10"/>
        <v>80.3</v>
      </c>
      <c r="Q44" s="67">
        <f t="shared" si="10"/>
        <v>83.366666666667001</v>
      </c>
      <c r="R44" s="67">
        <f t="shared" si="10"/>
        <v>83.3</v>
      </c>
      <c r="S44" s="67">
        <f t="shared" si="10"/>
        <v>15.166666666667</v>
      </c>
      <c r="T44" s="67">
        <f t="shared" si="10"/>
        <v>46.366666666667001</v>
      </c>
      <c r="U44" s="67">
        <f t="shared" si="10"/>
        <v>54.783333333332997</v>
      </c>
      <c r="V44" s="67">
        <f t="shared" si="10"/>
        <v>81.333333333333002</v>
      </c>
      <c r="W44" s="67">
        <f t="shared" si="10"/>
        <v>25.166666666666998</v>
      </c>
      <c r="X44" s="67">
        <f t="shared" si="10"/>
        <v>24.166666666666998</v>
      </c>
      <c r="Y44" s="67">
        <f t="shared" si="10"/>
        <v>0</v>
      </c>
      <c r="Z44" s="22" t="str">
        <f>IF(AA44&gt;70,"Cao",IF(AA44&gt;=50,"Trung Bình",IF(AA44&gt;0,"Thấp","")))</f>
        <v>Trung Bình</v>
      </c>
      <c r="AA44">
        <f>AVERAGE(D44:Y44)</f>
        <v>51.680303030303001</v>
      </c>
    </row>
    <row r="45" spans="2:27" x14ac:dyDescent="0.25">
      <c r="B45" s="55" t="s">
        <v>985</v>
      </c>
      <c r="C45" s="34" t="s">
        <v>565</v>
      </c>
      <c r="D45" s="67">
        <f t="shared" ref="D45:Y45" si="11">AVERAGE(D46:D49)</f>
        <v>52.5</v>
      </c>
      <c r="E45" s="67">
        <f t="shared" si="11"/>
        <v>20</v>
      </c>
      <c r="F45" s="67">
        <f t="shared" si="11"/>
        <v>87.5</v>
      </c>
      <c r="G45" s="67">
        <f t="shared" si="11"/>
        <v>5</v>
      </c>
      <c r="H45" s="67">
        <f t="shared" si="11"/>
        <v>0</v>
      </c>
      <c r="I45" s="67">
        <f t="shared" si="11"/>
        <v>55</v>
      </c>
      <c r="J45" s="67">
        <f t="shared" si="11"/>
        <v>62.5</v>
      </c>
      <c r="K45" s="67">
        <f t="shared" si="11"/>
        <v>100</v>
      </c>
      <c r="L45" s="67">
        <f t="shared" si="11"/>
        <v>100</v>
      </c>
      <c r="M45" s="67">
        <f t="shared" si="11"/>
        <v>85</v>
      </c>
      <c r="N45" s="67">
        <f t="shared" si="11"/>
        <v>85</v>
      </c>
      <c r="O45" s="67">
        <f t="shared" si="11"/>
        <v>91.25</v>
      </c>
      <c r="P45" s="67">
        <f t="shared" si="11"/>
        <v>85</v>
      </c>
      <c r="Q45" s="67">
        <f t="shared" si="11"/>
        <v>85</v>
      </c>
      <c r="R45" s="67">
        <f t="shared" si="11"/>
        <v>97.5</v>
      </c>
      <c r="S45" s="67">
        <f t="shared" si="11"/>
        <v>52.5</v>
      </c>
      <c r="T45" s="67">
        <f t="shared" si="11"/>
        <v>65</v>
      </c>
      <c r="U45" s="67">
        <f t="shared" si="11"/>
        <v>53.75</v>
      </c>
      <c r="V45" s="67">
        <f t="shared" si="11"/>
        <v>72.5</v>
      </c>
      <c r="W45" s="67">
        <f t="shared" si="11"/>
        <v>55</v>
      </c>
      <c r="X45" s="67">
        <f t="shared" si="11"/>
        <v>52.5</v>
      </c>
      <c r="Y45" s="67">
        <f t="shared" si="11"/>
        <v>0</v>
      </c>
      <c r="Z45" s="22" t="str">
        <f>IF(AA45&gt;70,"Cao",IF(AA45&gt;=50,"Trung Bình",IF(AA45&gt;0,"Thấp","")))</f>
        <v>Trung Bình</v>
      </c>
      <c r="AA45">
        <f>IFERROR(AVERAGE(D46:Y49),0)</f>
        <v>61.931818181818002</v>
      </c>
    </row>
    <row r="46" spans="2:27" x14ac:dyDescent="0.25">
      <c r="B46" s="17"/>
      <c r="C46" s="59" t="s">
        <v>1031</v>
      </c>
      <c r="D46" s="68">
        <v>100</v>
      </c>
      <c r="E46" s="68">
        <v>0</v>
      </c>
      <c r="F46" s="68">
        <v>100</v>
      </c>
      <c r="G46" s="68">
        <v>20</v>
      </c>
      <c r="H46" s="68">
        <v>0</v>
      </c>
      <c r="I46" s="68">
        <v>100</v>
      </c>
      <c r="J46" s="68">
        <v>100</v>
      </c>
      <c r="K46" s="68">
        <v>100</v>
      </c>
      <c r="L46" s="68">
        <v>100</v>
      </c>
      <c r="M46" s="68">
        <v>100</v>
      </c>
      <c r="N46" s="68">
        <v>100</v>
      </c>
      <c r="O46" s="68">
        <v>100</v>
      </c>
      <c r="P46" s="68">
        <v>100</v>
      </c>
      <c r="Q46" s="68">
        <v>100</v>
      </c>
      <c r="R46" s="68">
        <v>100</v>
      </c>
      <c r="S46" s="68">
        <v>100</v>
      </c>
      <c r="T46" s="68">
        <v>100</v>
      </c>
      <c r="U46" s="68">
        <v>100</v>
      </c>
      <c r="V46" s="68">
        <v>100</v>
      </c>
      <c r="W46" s="68">
        <v>100</v>
      </c>
      <c r="X46" s="68">
        <v>100</v>
      </c>
      <c r="Y46" s="68">
        <v>0</v>
      </c>
      <c r="Z46" s="22" t="str">
        <f>IF(AA46&gt;70,"Cao",IF(OR(AA46&gt;50,AA46=50),"Trung Bình",IF(OR(AA46&gt;0,SUM(D46:Y46)&gt;0),"Thấp","")))</f>
        <v>Cao</v>
      </c>
      <c r="AA46">
        <f>IF(SUM(D46:Y46)&gt;0, AVERAGE(D46:Y46),0)</f>
        <v>82.727272727273004</v>
      </c>
    </row>
    <row r="47" spans="2:27" x14ac:dyDescent="0.25">
      <c r="B47" s="17"/>
      <c r="C47" s="59" t="s">
        <v>1032</v>
      </c>
      <c r="D47" s="68">
        <v>70</v>
      </c>
      <c r="E47" s="68">
        <v>30</v>
      </c>
      <c r="F47" s="68">
        <v>100</v>
      </c>
      <c r="G47" s="68">
        <v>0</v>
      </c>
      <c r="H47" s="68">
        <v>0</v>
      </c>
      <c r="I47" s="68">
        <v>80</v>
      </c>
      <c r="J47" s="68">
        <v>70</v>
      </c>
      <c r="K47" s="68">
        <v>100</v>
      </c>
      <c r="L47" s="68">
        <v>100</v>
      </c>
      <c r="M47" s="68">
        <v>100</v>
      </c>
      <c r="N47" s="68">
        <v>90</v>
      </c>
      <c r="O47" s="68">
        <v>95</v>
      </c>
      <c r="P47" s="68">
        <v>100</v>
      </c>
      <c r="Q47" s="68">
        <v>100</v>
      </c>
      <c r="R47" s="68">
        <v>100</v>
      </c>
      <c r="S47" s="68">
        <v>100</v>
      </c>
      <c r="T47" s="68">
        <v>50</v>
      </c>
      <c r="U47" s="68">
        <v>60</v>
      </c>
      <c r="V47" s="68">
        <v>70</v>
      </c>
      <c r="W47" s="68">
        <v>100</v>
      </c>
      <c r="X47" s="68">
        <v>100</v>
      </c>
      <c r="Y47" s="68">
        <v>0</v>
      </c>
      <c r="Z47" s="22" t="str">
        <f>IF(AA47&gt;70,"Cao",IF(OR(AA47&gt;50,AA47=50),"Trung Bình",IF(OR(AA47&gt;0,SUM(D47:Y47)&gt;0),"Thấp","")))</f>
        <v>Cao</v>
      </c>
      <c r="AA47">
        <f>IF(SUM(D47:Y47)&gt;0, AVERAGE(D47:Y47),0)</f>
        <v>73.409090909091006</v>
      </c>
    </row>
    <row r="48" spans="2:27" x14ac:dyDescent="0.25">
      <c r="B48" s="17"/>
      <c r="C48" s="59" t="s">
        <v>1033</v>
      </c>
      <c r="D48" s="68">
        <v>20</v>
      </c>
      <c r="E48" s="68">
        <v>30</v>
      </c>
      <c r="F48" s="68">
        <v>75</v>
      </c>
      <c r="G48" s="68">
        <v>0</v>
      </c>
      <c r="H48" s="68">
        <v>0</v>
      </c>
      <c r="I48" s="68">
        <v>30</v>
      </c>
      <c r="J48" s="68">
        <v>40</v>
      </c>
      <c r="K48" s="68">
        <v>100</v>
      </c>
      <c r="L48" s="68">
        <v>100</v>
      </c>
      <c r="M48" s="68">
        <v>70</v>
      </c>
      <c r="N48" s="68">
        <v>100</v>
      </c>
      <c r="O48" s="68">
        <v>100</v>
      </c>
      <c r="P48" s="68">
        <v>70</v>
      </c>
      <c r="Q48" s="68">
        <v>70</v>
      </c>
      <c r="R48" s="68">
        <v>100</v>
      </c>
      <c r="S48" s="68">
        <v>10</v>
      </c>
      <c r="T48" s="68">
        <v>60</v>
      </c>
      <c r="U48" s="68">
        <v>25</v>
      </c>
      <c r="V48" s="68">
        <v>50</v>
      </c>
      <c r="W48" s="68">
        <v>10</v>
      </c>
      <c r="X48" s="68">
        <v>10</v>
      </c>
      <c r="Y48" s="68">
        <v>0</v>
      </c>
      <c r="Z48" s="22" t="str">
        <f>IF(AA48&gt;70,"Cao",IF(OR(AA48&gt;50,AA48=50),"Trung Bình",IF(OR(AA48&gt;0,SUM(D48:Y48)&gt;0),"Thấp","")))</f>
        <v>Thấp</v>
      </c>
      <c r="AA48">
        <f>IF(SUM(D48:Y48)&gt;0, AVERAGE(D48:Y48),0)</f>
        <v>48.636363636364003</v>
      </c>
    </row>
    <row r="49" spans="2:27" ht="31.5" x14ac:dyDescent="0.25">
      <c r="B49" s="17"/>
      <c r="C49" s="59" t="s">
        <v>1034</v>
      </c>
      <c r="D49" s="68">
        <v>20</v>
      </c>
      <c r="E49" s="68">
        <v>20</v>
      </c>
      <c r="F49" s="68">
        <v>75</v>
      </c>
      <c r="G49" s="68">
        <v>0</v>
      </c>
      <c r="H49" s="68">
        <v>0</v>
      </c>
      <c r="I49" s="68">
        <v>10</v>
      </c>
      <c r="J49" s="68">
        <v>40</v>
      </c>
      <c r="K49" s="68">
        <v>100</v>
      </c>
      <c r="L49" s="68">
        <v>100</v>
      </c>
      <c r="M49" s="68">
        <v>70</v>
      </c>
      <c r="N49" s="68">
        <v>50</v>
      </c>
      <c r="O49" s="68">
        <v>70</v>
      </c>
      <c r="P49" s="68">
        <v>70</v>
      </c>
      <c r="Q49" s="68">
        <v>70</v>
      </c>
      <c r="R49" s="68">
        <v>90</v>
      </c>
      <c r="S49" s="68">
        <v>0</v>
      </c>
      <c r="T49" s="68">
        <v>50</v>
      </c>
      <c r="U49" s="68">
        <v>30</v>
      </c>
      <c r="V49" s="68">
        <v>70</v>
      </c>
      <c r="W49" s="68">
        <v>10</v>
      </c>
      <c r="X49" s="68">
        <v>0</v>
      </c>
      <c r="Y49" s="68">
        <v>0</v>
      </c>
      <c r="Z49" s="22" t="str">
        <f>IF(AA49&gt;70,"Cao",IF(OR(AA49&gt;50,AA49=50),"Trung Bình",IF(OR(AA49&gt;0,SUM(D49:Y49)&gt;0),"Thấp","")))</f>
        <v>Thấp</v>
      </c>
      <c r="AA49">
        <f>IF(SUM(D49:Y49)&gt;0, AVERAGE(D49:Y49),0)</f>
        <v>42.954545454544999</v>
      </c>
    </row>
    <row r="50" spans="2:27" x14ac:dyDescent="0.25">
      <c r="B50" s="55" t="s">
        <v>987</v>
      </c>
      <c r="C50" s="34" t="s">
        <v>566</v>
      </c>
      <c r="D50" s="67">
        <f t="shared" ref="D50:Y50" si="12">AVERAGE(D51:D53)</f>
        <v>40</v>
      </c>
      <c r="E50" s="67">
        <f t="shared" si="12"/>
        <v>66.666666666666998</v>
      </c>
      <c r="F50" s="67">
        <f t="shared" si="12"/>
        <v>50</v>
      </c>
      <c r="G50" s="67">
        <f t="shared" si="12"/>
        <v>60</v>
      </c>
      <c r="H50" s="67">
        <f t="shared" si="12"/>
        <v>60</v>
      </c>
      <c r="I50" s="67">
        <f t="shared" si="12"/>
        <v>53.333333333333002</v>
      </c>
      <c r="J50" s="67">
        <f t="shared" si="12"/>
        <v>53.333333333333002</v>
      </c>
      <c r="K50" s="67">
        <f t="shared" si="12"/>
        <v>100</v>
      </c>
      <c r="L50" s="67">
        <f t="shared" si="12"/>
        <v>100</v>
      </c>
      <c r="M50" s="67">
        <f t="shared" si="12"/>
        <v>100</v>
      </c>
      <c r="N50" s="67">
        <f t="shared" si="12"/>
        <v>80</v>
      </c>
      <c r="O50" s="67">
        <f t="shared" si="12"/>
        <v>80</v>
      </c>
      <c r="P50" s="67">
        <f t="shared" si="12"/>
        <v>90</v>
      </c>
      <c r="Q50" s="67">
        <f t="shared" si="12"/>
        <v>73.333333333333002</v>
      </c>
      <c r="R50" s="67">
        <f t="shared" si="12"/>
        <v>100</v>
      </c>
      <c r="S50" s="67">
        <f t="shared" si="12"/>
        <v>3.3333333333333002</v>
      </c>
      <c r="T50" s="67">
        <f t="shared" si="12"/>
        <v>73.333333333333002</v>
      </c>
      <c r="U50" s="67">
        <f t="shared" si="12"/>
        <v>46.666666666666998</v>
      </c>
      <c r="V50" s="67">
        <f t="shared" si="12"/>
        <v>76.666666666666998</v>
      </c>
      <c r="W50" s="67">
        <f t="shared" si="12"/>
        <v>5.3333333333333002</v>
      </c>
      <c r="X50" s="67">
        <f t="shared" si="12"/>
        <v>3.3333333333333002</v>
      </c>
      <c r="Y50" s="67">
        <f t="shared" si="12"/>
        <v>0</v>
      </c>
      <c r="Z50" s="22" t="str">
        <f>IF(AA50&gt;70,"Cao",IF(AA50&gt;=50,"Trung Bình",IF(AA50&gt;0,"Thấp","")))</f>
        <v>Trung Bình</v>
      </c>
      <c r="AA50">
        <f>IFERROR(AVERAGE(D51:Y53),0)</f>
        <v>59.787878787879002</v>
      </c>
    </row>
    <row r="51" spans="2:27" x14ac:dyDescent="0.25">
      <c r="B51" s="17"/>
      <c r="C51" s="59" t="s">
        <v>1035</v>
      </c>
      <c r="D51" s="68">
        <v>30</v>
      </c>
      <c r="E51" s="68">
        <v>40</v>
      </c>
      <c r="F51" s="68">
        <v>45</v>
      </c>
      <c r="G51" s="68">
        <v>0</v>
      </c>
      <c r="H51" s="68">
        <v>0</v>
      </c>
      <c r="I51" s="68">
        <v>30</v>
      </c>
      <c r="J51" s="68">
        <v>0</v>
      </c>
      <c r="K51" s="68">
        <v>100</v>
      </c>
      <c r="L51" s="68">
        <v>100</v>
      </c>
      <c r="M51" s="68">
        <v>100</v>
      </c>
      <c r="N51" s="68">
        <v>80</v>
      </c>
      <c r="O51" s="68">
        <v>80</v>
      </c>
      <c r="P51" s="68">
        <v>100</v>
      </c>
      <c r="Q51" s="68">
        <v>50</v>
      </c>
      <c r="R51" s="68">
        <v>100</v>
      </c>
      <c r="S51" s="68">
        <v>0</v>
      </c>
      <c r="T51" s="68">
        <v>70</v>
      </c>
      <c r="U51" s="68">
        <v>40</v>
      </c>
      <c r="V51" s="68">
        <v>50</v>
      </c>
      <c r="W51" s="68">
        <v>0</v>
      </c>
      <c r="X51" s="68">
        <v>0</v>
      </c>
      <c r="Y51" s="68">
        <v>0</v>
      </c>
      <c r="Z51" s="22" t="str">
        <f>IF(AA51&gt;70,"Cao",IF(OR(AA51&gt;50,AA51=50),"Trung Bình",IF(OR(AA51&gt;0,SUM(D51:Y51)&gt;0),"Thấp","")))</f>
        <v>Thấp</v>
      </c>
      <c r="AA51">
        <f>IF(SUM(D51:Y51)&gt;0, AVERAGE(D51:Y51),0)</f>
        <v>46.136363636364003</v>
      </c>
    </row>
    <row r="52" spans="2:27" x14ac:dyDescent="0.25">
      <c r="B52" s="17"/>
      <c r="C52" s="59" t="s">
        <v>1036</v>
      </c>
      <c r="D52" s="68">
        <v>40</v>
      </c>
      <c r="E52" s="68">
        <v>100</v>
      </c>
      <c r="F52" s="68">
        <v>65</v>
      </c>
      <c r="G52" s="68">
        <v>100</v>
      </c>
      <c r="H52" s="68">
        <v>100</v>
      </c>
      <c r="I52" s="68">
        <v>60</v>
      </c>
      <c r="J52" s="68">
        <v>100</v>
      </c>
      <c r="K52" s="68">
        <v>100</v>
      </c>
      <c r="L52" s="68">
        <v>100</v>
      </c>
      <c r="M52" s="68">
        <v>100</v>
      </c>
      <c r="N52" s="68">
        <v>100</v>
      </c>
      <c r="O52" s="68">
        <v>80</v>
      </c>
      <c r="P52" s="68">
        <v>100</v>
      </c>
      <c r="Q52" s="68">
        <v>100</v>
      </c>
      <c r="R52" s="68">
        <v>100</v>
      </c>
      <c r="S52" s="68">
        <v>5</v>
      </c>
      <c r="T52" s="68">
        <v>100</v>
      </c>
      <c r="U52" s="68">
        <v>50</v>
      </c>
      <c r="V52" s="68">
        <v>90</v>
      </c>
      <c r="W52" s="68">
        <v>10</v>
      </c>
      <c r="X52" s="68">
        <v>5</v>
      </c>
      <c r="Y52" s="68">
        <v>0</v>
      </c>
      <c r="Z52" s="22" t="str">
        <f>IF(AA52&gt;70,"Cao",IF(OR(AA52&gt;50,AA52=50),"Trung Bình",IF(OR(AA52&gt;0,SUM(D52:Y52)&gt;0),"Thấp","")))</f>
        <v>Cao</v>
      </c>
      <c r="AA52">
        <f>IF(SUM(D52:Y52)&gt;0, AVERAGE(D52:Y52),0)</f>
        <v>72.954545454544999</v>
      </c>
    </row>
    <row r="53" spans="2:27" x14ac:dyDescent="0.25">
      <c r="B53" s="17"/>
      <c r="C53" s="59" t="s">
        <v>1037</v>
      </c>
      <c r="D53" s="68">
        <v>50</v>
      </c>
      <c r="E53" s="68">
        <v>60</v>
      </c>
      <c r="F53" s="68">
        <v>40</v>
      </c>
      <c r="G53" s="68">
        <v>80</v>
      </c>
      <c r="H53" s="68">
        <v>80</v>
      </c>
      <c r="I53" s="68">
        <v>70</v>
      </c>
      <c r="J53" s="68">
        <v>60</v>
      </c>
      <c r="K53" s="68">
        <v>100</v>
      </c>
      <c r="L53" s="68">
        <v>100</v>
      </c>
      <c r="M53" s="68">
        <v>100</v>
      </c>
      <c r="N53" s="68">
        <v>60</v>
      </c>
      <c r="O53" s="68">
        <v>80</v>
      </c>
      <c r="P53" s="68">
        <v>70</v>
      </c>
      <c r="Q53" s="68">
        <v>70</v>
      </c>
      <c r="R53" s="68">
        <v>100</v>
      </c>
      <c r="S53" s="68">
        <v>5</v>
      </c>
      <c r="T53" s="68">
        <v>50</v>
      </c>
      <c r="U53" s="68">
        <v>50</v>
      </c>
      <c r="V53" s="68">
        <v>90</v>
      </c>
      <c r="W53" s="68">
        <v>6</v>
      </c>
      <c r="X53" s="68">
        <v>5</v>
      </c>
      <c r="Y53" s="68">
        <v>0</v>
      </c>
      <c r="Z53" s="22" t="str">
        <f>IF(AA53&gt;70,"Cao",IF(OR(AA53&gt;50,AA53=50),"Trung Bình",IF(OR(AA53&gt;0,SUM(D53:Y53)&gt;0),"Thấp","")))</f>
        <v>Trung Bình</v>
      </c>
      <c r="AA53">
        <f>IF(SUM(D53:Y53)&gt;0, AVERAGE(D53:Y53),0)</f>
        <v>60.272727272727003</v>
      </c>
    </row>
    <row r="54" spans="2:27" x14ac:dyDescent="0.25">
      <c r="B54" s="55" t="s">
        <v>989</v>
      </c>
      <c r="C54" s="34" t="s">
        <v>1038</v>
      </c>
      <c r="D54" s="67">
        <f t="shared" ref="D54:Y54" si="13">AVERAGE(D55:D59)</f>
        <v>68</v>
      </c>
      <c r="E54" s="67">
        <f t="shared" si="13"/>
        <v>49</v>
      </c>
      <c r="F54" s="67">
        <f t="shared" si="13"/>
        <v>56</v>
      </c>
      <c r="G54" s="67">
        <f t="shared" si="13"/>
        <v>60</v>
      </c>
      <c r="H54" s="67">
        <f t="shared" si="13"/>
        <v>36</v>
      </c>
      <c r="I54" s="67">
        <f t="shared" si="13"/>
        <v>46</v>
      </c>
      <c r="J54" s="67">
        <f t="shared" si="13"/>
        <v>20</v>
      </c>
      <c r="K54" s="67">
        <f t="shared" si="13"/>
        <v>60</v>
      </c>
      <c r="L54" s="67">
        <f t="shared" si="13"/>
        <v>62</v>
      </c>
      <c r="M54" s="67">
        <f t="shared" si="13"/>
        <v>80</v>
      </c>
      <c r="N54" s="67">
        <f t="shared" si="13"/>
        <v>46</v>
      </c>
      <c r="O54" s="67">
        <f t="shared" si="13"/>
        <v>43</v>
      </c>
      <c r="P54" s="67">
        <f t="shared" si="13"/>
        <v>64</v>
      </c>
      <c r="Q54" s="67">
        <f t="shared" si="13"/>
        <v>76</v>
      </c>
      <c r="R54" s="67">
        <f t="shared" si="13"/>
        <v>94</v>
      </c>
      <c r="S54" s="67">
        <f t="shared" si="13"/>
        <v>20</v>
      </c>
      <c r="T54" s="67">
        <f t="shared" si="13"/>
        <v>76</v>
      </c>
      <c r="U54" s="67">
        <f t="shared" si="13"/>
        <v>56</v>
      </c>
      <c r="V54" s="67">
        <f t="shared" si="13"/>
        <v>80</v>
      </c>
      <c r="W54" s="67">
        <f t="shared" si="13"/>
        <v>28</v>
      </c>
      <c r="X54" s="67">
        <f t="shared" si="13"/>
        <v>40</v>
      </c>
      <c r="Y54" s="67">
        <f t="shared" si="13"/>
        <v>0</v>
      </c>
      <c r="Z54" s="22" t="str">
        <f>IF(AA54&gt;70,"Cao",IF(AA54&gt;=50,"Trung Bình",IF(AA54&gt;0,"Thấp","")))</f>
        <v>Trung Bình</v>
      </c>
      <c r="AA54">
        <f>IFERROR(AVERAGE(D55:Y59),0)</f>
        <v>52.727272727272997</v>
      </c>
    </row>
    <row r="55" spans="2:27" ht="31.5" x14ac:dyDescent="0.25">
      <c r="B55" s="17"/>
      <c r="C55" s="59" t="s">
        <v>1039</v>
      </c>
      <c r="D55" s="68">
        <v>100</v>
      </c>
      <c r="E55" s="68">
        <v>15</v>
      </c>
      <c r="F55" s="68">
        <v>20</v>
      </c>
      <c r="G55" s="68">
        <v>80</v>
      </c>
      <c r="H55" s="68">
        <v>80</v>
      </c>
      <c r="I55" s="68">
        <v>50</v>
      </c>
      <c r="J55" s="68">
        <v>0</v>
      </c>
      <c r="K55" s="68">
        <v>100</v>
      </c>
      <c r="L55" s="68">
        <v>100</v>
      </c>
      <c r="M55" s="68">
        <v>100</v>
      </c>
      <c r="N55" s="68">
        <v>70</v>
      </c>
      <c r="O55" s="68">
        <v>60</v>
      </c>
      <c r="P55" s="68">
        <v>70</v>
      </c>
      <c r="Q55" s="68">
        <v>80</v>
      </c>
      <c r="R55" s="68">
        <v>90</v>
      </c>
      <c r="S55" s="68">
        <v>0</v>
      </c>
      <c r="T55" s="68">
        <v>60</v>
      </c>
      <c r="U55" s="68">
        <v>60</v>
      </c>
      <c r="V55" s="68">
        <v>70</v>
      </c>
      <c r="W55" s="68">
        <v>0</v>
      </c>
      <c r="X55" s="68">
        <v>10</v>
      </c>
      <c r="Y55" s="68">
        <v>0</v>
      </c>
      <c r="Z55" s="22" t="str">
        <f>IF(AA55&gt;70,"Cao",IF(OR(AA55&gt;50,AA55=50),"Trung Bình",IF(OR(AA55&gt;0,SUM(D55:Y55)&gt;0),"Thấp","")))</f>
        <v>Trung Bình</v>
      </c>
      <c r="AA55">
        <f>IF(SUM(D55:Y55)&gt;0, AVERAGE(D55:Y55),0)</f>
        <v>55.227272727272997</v>
      </c>
    </row>
    <row r="56" spans="2:27" x14ac:dyDescent="0.25">
      <c r="B56" s="17"/>
      <c r="C56" s="59" t="s">
        <v>1040</v>
      </c>
      <c r="D56" s="68">
        <v>70</v>
      </c>
      <c r="E56" s="68">
        <v>30</v>
      </c>
      <c r="F56" s="68">
        <v>10</v>
      </c>
      <c r="G56" s="68">
        <v>20</v>
      </c>
      <c r="H56" s="68">
        <v>0</v>
      </c>
      <c r="I56" s="68">
        <v>20</v>
      </c>
      <c r="J56" s="68">
        <v>0</v>
      </c>
      <c r="K56" s="68">
        <v>100</v>
      </c>
      <c r="L56" s="68">
        <v>100</v>
      </c>
      <c r="M56" s="68">
        <v>100</v>
      </c>
      <c r="N56" s="68">
        <v>60</v>
      </c>
      <c r="O56" s="68">
        <v>85</v>
      </c>
      <c r="P56" s="68">
        <v>80</v>
      </c>
      <c r="Q56" s="68">
        <v>100</v>
      </c>
      <c r="R56" s="68">
        <v>80</v>
      </c>
      <c r="S56" s="68">
        <v>0</v>
      </c>
      <c r="T56" s="68">
        <v>50</v>
      </c>
      <c r="U56" s="68">
        <v>20</v>
      </c>
      <c r="V56" s="68">
        <v>100</v>
      </c>
      <c r="W56" s="68">
        <v>0</v>
      </c>
      <c r="X56" s="68">
        <v>30</v>
      </c>
      <c r="Y56" s="68">
        <v>0</v>
      </c>
      <c r="Z56" s="22" t="str">
        <f>IF(AA56&gt;70,"Cao",IF(OR(AA56&gt;50,AA56=50),"Trung Bình",IF(OR(AA56&gt;0,SUM(D56:Y56)&gt;0),"Thấp","")))</f>
        <v>Thấp</v>
      </c>
      <c r="AA56">
        <f>IF(SUM(D56:Y56)&gt;0, AVERAGE(D56:Y56),0)</f>
        <v>47.954545454544999</v>
      </c>
    </row>
    <row r="57" spans="2:27" ht="31.5" x14ac:dyDescent="0.25">
      <c r="B57" s="17"/>
      <c r="C57" s="59" t="s">
        <v>1041</v>
      </c>
      <c r="D57" s="68">
        <v>100</v>
      </c>
      <c r="E57" s="68">
        <v>100</v>
      </c>
      <c r="F57" s="68">
        <v>100</v>
      </c>
      <c r="G57" s="68">
        <v>100</v>
      </c>
      <c r="H57" s="68">
        <v>100</v>
      </c>
      <c r="I57" s="68">
        <v>100</v>
      </c>
      <c r="J57" s="68">
        <v>100</v>
      </c>
      <c r="K57" s="68">
        <v>100</v>
      </c>
      <c r="L57" s="68">
        <v>100</v>
      </c>
      <c r="M57" s="68">
        <v>100</v>
      </c>
      <c r="N57" s="68">
        <v>40</v>
      </c>
      <c r="O57" s="68">
        <v>70</v>
      </c>
      <c r="P57" s="68">
        <v>70</v>
      </c>
      <c r="Q57" s="68">
        <v>100</v>
      </c>
      <c r="R57" s="68">
        <v>100</v>
      </c>
      <c r="S57" s="68">
        <v>100</v>
      </c>
      <c r="T57" s="68">
        <v>100</v>
      </c>
      <c r="U57" s="68">
        <v>100</v>
      </c>
      <c r="V57" s="68">
        <v>100</v>
      </c>
      <c r="W57" s="68">
        <v>100</v>
      </c>
      <c r="X57" s="68">
        <v>100</v>
      </c>
      <c r="Y57" s="68">
        <v>0</v>
      </c>
      <c r="Z57" s="22" t="str">
        <f>IF(AA57&gt;70,"Cao",IF(OR(AA57&gt;50,AA57=50),"Trung Bình",IF(OR(AA57&gt;0,SUM(D57:Y57)&gt;0),"Thấp","")))</f>
        <v>Cao</v>
      </c>
      <c r="AA57">
        <f>IF(SUM(D57:Y57)&gt;0, AVERAGE(D57:Y57),0)</f>
        <v>90</v>
      </c>
    </row>
    <row r="58" spans="2:27" ht="31.5" x14ac:dyDescent="0.25">
      <c r="B58" s="17"/>
      <c r="C58" s="59" t="s">
        <v>1042</v>
      </c>
      <c r="D58" s="68">
        <v>0</v>
      </c>
      <c r="E58" s="68">
        <v>0</v>
      </c>
      <c r="F58" s="68">
        <v>60</v>
      </c>
      <c r="G58" s="68">
        <v>0</v>
      </c>
      <c r="H58" s="68">
        <v>0</v>
      </c>
      <c r="I58" s="68">
        <v>50</v>
      </c>
      <c r="J58" s="68">
        <v>0</v>
      </c>
      <c r="K58" s="68">
        <v>0</v>
      </c>
      <c r="L58" s="68">
        <v>0</v>
      </c>
      <c r="M58" s="68">
        <v>0</v>
      </c>
      <c r="N58" s="68">
        <v>0</v>
      </c>
      <c r="O58" s="68">
        <v>0</v>
      </c>
      <c r="P58" s="68">
        <v>0</v>
      </c>
      <c r="Q58" s="68">
        <v>0</v>
      </c>
      <c r="R58" s="68">
        <v>100</v>
      </c>
      <c r="S58" s="68">
        <v>0</v>
      </c>
      <c r="T58" s="68">
        <v>100</v>
      </c>
      <c r="U58" s="68">
        <v>0</v>
      </c>
      <c r="V58" s="68">
        <v>50</v>
      </c>
      <c r="W58" s="68">
        <v>20</v>
      </c>
      <c r="X58" s="68">
        <v>30</v>
      </c>
      <c r="Y58" s="68">
        <v>0</v>
      </c>
      <c r="Z58" s="22" t="str">
        <f>IF(AA58&gt;70,"Cao",IF(OR(AA58&gt;50,AA58=50),"Trung Bình",IF(OR(AA58&gt;0,SUM(D58:Y58)&gt;0),"Thấp","")))</f>
        <v>Thấp</v>
      </c>
      <c r="AA58">
        <f>IF(SUM(D58:Y58)&gt;0, AVERAGE(D58:Y58),0)</f>
        <v>18.636363636363999</v>
      </c>
    </row>
    <row r="59" spans="2:27" x14ac:dyDescent="0.25">
      <c r="B59" s="17"/>
      <c r="C59" s="59" t="s">
        <v>1043</v>
      </c>
      <c r="D59" s="68">
        <v>70</v>
      </c>
      <c r="E59" s="68">
        <v>100</v>
      </c>
      <c r="F59" s="68">
        <v>90</v>
      </c>
      <c r="G59" s="68">
        <v>100</v>
      </c>
      <c r="H59" s="68">
        <v>0</v>
      </c>
      <c r="I59" s="68">
        <v>10</v>
      </c>
      <c r="J59" s="68">
        <v>0</v>
      </c>
      <c r="K59" s="68">
        <v>0</v>
      </c>
      <c r="L59" s="68">
        <v>10</v>
      </c>
      <c r="M59" s="68">
        <v>100</v>
      </c>
      <c r="N59" s="68">
        <v>60</v>
      </c>
      <c r="O59" s="68">
        <v>0</v>
      </c>
      <c r="P59" s="68">
        <v>100</v>
      </c>
      <c r="Q59" s="68">
        <v>100</v>
      </c>
      <c r="R59" s="68">
        <v>100</v>
      </c>
      <c r="S59" s="68">
        <v>0</v>
      </c>
      <c r="T59" s="68">
        <v>70</v>
      </c>
      <c r="U59" s="68">
        <v>100</v>
      </c>
      <c r="V59" s="68">
        <v>80</v>
      </c>
      <c r="W59" s="68">
        <v>20</v>
      </c>
      <c r="X59" s="68">
        <v>30</v>
      </c>
      <c r="Y59" s="68">
        <v>0</v>
      </c>
      <c r="Z59" s="22" t="str">
        <f>IF(AA59&gt;70,"Cao",IF(OR(AA59&gt;50,AA59=50),"Trung Bình",IF(OR(AA59&gt;0,SUM(D59:Y59)&gt;0),"Thấp","")))</f>
        <v>Trung Bình</v>
      </c>
      <c r="AA59">
        <f>IF(SUM(D59:Y59)&gt;0, AVERAGE(D59:Y59),0)</f>
        <v>51.818181818181998</v>
      </c>
    </row>
    <row r="60" spans="2:27" x14ac:dyDescent="0.25">
      <c r="B60" s="55" t="s">
        <v>991</v>
      </c>
      <c r="C60" s="34" t="s">
        <v>571</v>
      </c>
      <c r="D60" s="67">
        <f t="shared" ref="D60:Y60" si="14">AVERAGE(D61:D64)</f>
        <v>60</v>
      </c>
      <c r="E60" s="67">
        <f t="shared" si="14"/>
        <v>0</v>
      </c>
      <c r="F60" s="67">
        <f t="shared" si="14"/>
        <v>16.25</v>
      </c>
      <c r="G60" s="67">
        <f t="shared" si="14"/>
        <v>17.5</v>
      </c>
      <c r="H60" s="67">
        <f t="shared" si="14"/>
        <v>0</v>
      </c>
      <c r="I60" s="67">
        <f t="shared" si="14"/>
        <v>4.5</v>
      </c>
      <c r="J60" s="67">
        <f t="shared" si="14"/>
        <v>0</v>
      </c>
      <c r="K60" s="67">
        <f t="shared" si="14"/>
        <v>0</v>
      </c>
      <c r="L60" s="67">
        <f t="shared" si="14"/>
        <v>0</v>
      </c>
      <c r="M60" s="67">
        <f t="shared" si="14"/>
        <v>92.5</v>
      </c>
      <c r="N60" s="67">
        <f t="shared" si="14"/>
        <v>10</v>
      </c>
      <c r="O60" s="67">
        <f t="shared" si="14"/>
        <v>56.25</v>
      </c>
      <c r="P60" s="67">
        <f t="shared" si="14"/>
        <v>62.5</v>
      </c>
      <c r="Q60" s="67">
        <f t="shared" si="14"/>
        <v>82.5</v>
      </c>
      <c r="R60" s="67">
        <f t="shared" si="14"/>
        <v>25</v>
      </c>
      <c r="S60" s="67">
        <f t="shared" si="14"/>
        <v>0</v>
      </c>
      <c r="T60" s="67">
        <f t="shared" si="14"/>
        <v>7.5</v>
      </c>
      <c r="U60" s="67">
        <f t="shared" si="14"/>
        <v>67.5</v>
      </c>
      <c r="V60" s="67">
        <f t="shared" si="14"/>
        <v>87.5</v>
      </c>
      <c r="W60" s="67">
        <f t="shared" si="14"/>
        <v>7.5</v>
      </c>
      <c r="X60" s="67">
        <f t="shared" si="14"/>
        <v>15</v>
      </c>
      <c r="Y60" s="67">
        <f t="shared" si="14"/>
        <v>0</v>
      </c>
      <c r="Z60" s="22" t="str">
        <f>IF(AA60&gt;70,"Cao",IF(AA60&gt;=50,"Trung Bình",IF(AA60&gt;0,"Thấp","")))</f>
        <v>Thấp</v>
      </c>
      <c r="AA60">
        <f>IFERROR(AVERAGE(D61:Y64),0)</f>
        <v>27.818181818182001</v>
      </c>
    </row>
    <row r="61" spans="2:27" x14ac:dyDescent="0.25">
      <c r="B61" s="17"/>
      <c r="C61" s="59" t="s">
        <v>1044</v>
      </c>
      <c r="D61" s="68">
        <v>0</v>
      </c>
      <c r="E61" s="68">
        <v>0</v>
      </c>
      <c r="F61" s="68">
        <v>35</v>
      </c>
      <c r="G61" s="68">
        <v>0</v>
      </c>
      <c r="H61" s="68">
        <v>0</v>
      </c>
      <c r="I61" s="68">
        <v>5</v>
      </c>
      <c r="J61" s="68">
        <v>0</v>
      </c>
      <c r="K61" s="68">
        <v>0</v>
      </c>
      <c r="L61" s="68">
        <v>0</v>
      </c>
      <c r="M61" s="68">
        <v>70</v>
      </c>
      <c r="N61" s="68">
        <v>0</v>
      </c>
      <c r="O61" s="68">
        <v>0</v>
      </c>
      <c r="P61" s="68">
        <v>0</v>
      </c>
      <c r="Q61" s="68">
        <v>70</v>
      </c>
      <c r="R61" s="68">
        <v>0</v>
      </c>
      <c r="S61" s="68">
        <v>0</v>
      </c>
      <c r="T61" s="68">
        <v>20</v>
      </c>
      <c r="U61" s="68">
        <v>0</v>
      </c>
      <c r="V61" s="68">
        <v>70</v>
      </c>
      <c r="W61" s="68">
        <v>0</v>
      </c>
      <c r="X61" s="68">
        <v>10</v>
      </c>
      <c r="Y61" s="68">
        <v>0</v>
      </c>
      <c r="Z61" s="22" t="str">
        <f>IF(AA61&gt;70,"Cao",IF(OR(AA61&gt;50,AA61=50),"Trung Bình",IF(OR(AA61&gt;0,SUM(D61:Y61)&gt;0),"Thấp","")))</f>
        <v>Thấp</v>
      </c>
      <c r="AA61">
        <f>IF(SUM(D61:Y61)&gt;0, AVERAGE(D61:Y61),0)</f>
        <v>12.727272727273</v>
      </c>
    </row>
    <row r="62" spans="2:27" ht="31.5" x14ac:dyDescent="0.25">
      <c r="B62" s="17"/>
      <c r="C62" s="59" t="s">
        <v>1045</v>
      </c>
      <c r="D62" s="68">
        <v>80</v>
      </c>
      <c r="E62" s="68">
        <v>0</v>
      </c>
      <c r="F62" s="68">
        <v>15</v>
      </c>
      <c r="G62" s="68">
        <v>50</v>
      </c>
      <c r="H62" s="68">
        <v>0</v>
      </c>
      <c r="I62" s="68">
        <v>3</v>
      </c>
      <c r="J62" s="68">
        <v>0</v>
      </c>
      <c r="K62" s="68">
        <v>0</v>
      </c>
      <c r="L62" s="68">
        <v>0</v>
      </c>
      <c r="M62" s="68">
        <v>100</v>
      </c>
      <c r="N62" s="68">
        <v>10</v>
      </c>
      <c r="O62" s="68">
        <v>90</v>
      </c>
      <c r="P62" s="68">
        <v>100</v>
      </c>
      <c r="Q62" s="68">
        <v>70</v>
      </c>
      <c r="R62" s="68">
        <v>0</v>
      </c>
      <c r="S62" s="68">
        <v>0</v>
      </c>
      <c r="T62" s="68">
        <v>0</v>
      </c>
      <c r="U62" s="68">
        <v>100</v>
      </c>
      <c r="V62" s="68">
        <v>80</v>
      </c>
      <c r="W62" s="68">
        <v>0</v>
      </c>
      <c r="X62" s="68">
        <v>10</v>
      </c>
      <c r="Y62" s="68">
        <v>0</v>
      </c>
      <c r="Z62" s="22" t="str">
        <f>IF(AA62&gt;70,"Cao",IF(OR(AA62&gt;50,AA62=50),"Trung Bình",IF(OR(AA62&gt;0,SUM(D62:Y62)&gt;0),"Thấp","")))</f>
        <v>Thấp</v>
      </c>
      <c r="AA62">
        <f>IF(SUM(D62:Y62)&gt;0, AVERAGE(D62:Y62),0)</f>
        <v>32.181818181818002</v>
      </c>
    </row>
    <row r="63" spans="2:27" ht="31.5" x14ac:dyDescent="0.25">
      <c r="B63" s="17"/>
      <c r="C63" s="59" t="s">
        <v>1046</v>
      </c>
      <c r="D63" s="68">
        <v>90</v>
      </c>
      <c r="E63" s="68">
        <v>0</v>
      </c>
      <c r="F63" s="68">
        <v>10</v>
      </c>
      <c r="G63" s="68">
        <v>10</v>
      </c>
      <c r="H63" s="68">
        <v>0</v>
      </c>
      <c r="I63" s="68">
        <v>5</v>
      </c>
      <c r="J63" s="68">
        <v>0</v>
      </c>
      <c r="K63" s="68">
        <v>0</v>
      </c>
      <c r="L63" s="68">
        <v>0</v>
      </c>
      <c r="M63" s="68">
        <v>100</v>
      </c>
      <c r="N63" s="68">
        <v>10</v>
      </c>
      <c r="O63" s="68">
        <v>65</v>
      </c>
      <c r="P63" s="68">
        <v>100</v>
      </c>
      <c r="Q63" s="68">
        <v>90</v>
      </c>
      <c r="R63" s="68">
        <v>100</v>
      </c>
      <c r="S63" s="68">
        <v>0</v>
      </c>
      <c r="T63" s="68">
        <v>10</v>
      </c>
      <c r="U63" s="68">
        <v>100</v>
      </c>
      <c r="V63" s="68">
        <v>100</v>
      </c>
      <c r="W63" s="68">
        <v>10</v>
      </c>
      <c r="X63" s="68">
        <v>30</v>
      </c>
      <c r="Y63" s="68">
        <v>0</v>
      </c>
      <c r="Z63" s="22" t="str">
        <f>IF(AA63&gt;70,"Cao",IF(OR(AA63&gt;50,AA63=50),"Trung Bình",IF(OR(AA63&gt;0,SUM(D63:Y63)&gt;0),"Thấp","")))</f>
        <v>Thấp</v>
      </c>
      <c r="AA63">
        <f>IF(SUM(D63:Y63)&gt;0, AVERAGE(D63:Y63),0)</f>
        <v>37.727272727272997</v>
      </c>
    </row>
    <row r="64" spans="2:27" ht="31.5" x14ac:dyDescent="0.25">
      <c r="B64" s="17"/>
      <c r="C64" s="59" t="s">
        <v>1047</v>
      </c>
      <c r="D64" s="68">
        <v>70</v>
      </c>
      <c r="E64" s="68">
        <v>0</v>
      </c>
      <c r="F64" s="68">
        <v>5</v>
      </c>
      <c r="G64" s="68">
        <v>10</v>
      </c>
      <c r="H64" s="68">
        <v>0</v>
      </c>
      <c r="I64" s="68">
        <v>5</v>
      </c>
      <c r="J64" s="68">
        <v>0</v>
      </c>
      <c r="K64" s="68">
        <v>0</v>
      </c>
      <c r="L64" s="68">
        <v>0</v>
      </c>
      <c r="M64" s="68">
        <v>100</v>
      </c>
      <c r="N64" s="68">
        <v>20</v>
      </c>
      <c r="O64" s="68">
        <v>70</v>
      </c>
      <c r="P64" s="68">
        <v>50</v>
      </c>
      <c r="Q64" s="68">
        <v>100</v>
      </c>
      <c r="R64" s="68">
        <v>0</v>
      </c>
      <c r="S64" s="68">
        <v>0</v>
      </c>
      <c r="T64" s="68">
        <v>0</v>
      </c>
      <c r="U64" s="68">
        <v>70</v>
      </c>
      <c r="V64" s="68">
        <v>100</v>
      </c>
      <c r="W64" s="68">
        <v>20</v>
      </c>
      <c r="X64" s="68">
        <v>10</v>
      </c>
      <c r="Y64" s="68">
        <v>0</v>
      </c>
      <c r="Z64" s="22" t="str">
        <f>IF(AA64&gt;70,"Cao",IF(OR(AA64&gt;50,AA64=50),"Trung Bình",IF(OR(AA64&gt;0,SUM(D64:Y64)&gt;0),"Thấp","")))</f>
        <v>Thấp</v>
      </c>
      <c r="AA64">
        <f>IF(SUM(D64:Y64)&gt;0, AVERAGE(D64:Y64),0)</f>
        <v>28.636363636363999</v>
      </c>
    </row>
    <row r="65" spans="2:27" x14ac:dyDescent="0.25">
      <c r="B65" s="55" t="s">
        <v>993</v>
      </c>
      <c r="C65" s="34" t="s">
        <v>1048</v>
      </c>
      <c r="D65" s="67">
        <f t="shared" ref="D65:Y65" si="15">AVERAGE(D66:D66)</f>
        <v>70</v>
      </c>
      <c r="E65" s="67">
        <f t="shared" si="15"/>
        <v>100</v>
      </c>
      <c r="F65" s="67">
        <f t="shared" si="15"/>
        <v>15</v>
      </c>
      <c r="G65" s="67">
        <f t="shared" si="15"/>
        <v>20</v>
      </c>
      <c r="H65" s="67">
        <f t="shared" si="15"/>
        <v>0</v>
      </c>
      <c r="I65" s="67">
        <f t="shared" si="15"/>
        <v>20</v>
      </c>
      <c r="J65" s="67">
        <f t="shared" si="15"/>
        <v>100</v>
      </c>
      <c r="K65" s="67">
        <f t="shared" si="15"/>
        <v>100</v>
      </c>
      <c r="L65" s="67">
        <f t="shared" si="15"/>
        <v>100</v>
      </c>
      <c r="M65" s="67">
        <f t="shared" si="15"/>
        <v>70</v>
      </c>
      <c r="N65" s="67">
        <f t="shared" si="15"/>
        <v>100</v>
      </c>
      <c r="O65" s="67">
        <f t="shared" si="15"/>
        <v>50</v>
      </c>
      <c r="P65" s="67">
        <f t="shared" si="15"/>
        <v>100</v>
      </c>
      <c r="Q65" s="67">
        <f t="shared" si="15"/>
        <v>100</v>
      </c>
      <c r="R65" s="67">
        <f t="shared" si="15"/>
        <v>100</v>
      </c>
      <c r="S65" s="67">
        <f t="shared" si="15"/>
        <v>0</v>
      </c>
      <c r="T65" s="67">
        <f t="shared" si="15"/>
        <v>10</v>
      </c>
      <c r="U65" s="67">
        <f t="shared" si="15"/>
        <v>50</v>
      </c>
      <c r="V65" s="67">
        <f t="shared" si="15"/>
        <v>90</v>
      </c>
      <c r="W65" s="67">
        <f t="shared" si="15"/>
        <v>30</v>
      </c>
      <c r="X65" s="67">
        <f t="shared" si="15"/>
        <v>10</v>
      </c>
      <c r="Y65" s="67">
        <f t="shared" si="15"/>
        <v>0</v>
      </c>
      <c r="Z65" s="22" t="str">
        <f>IF(AA65&gt;70,"Cao",IF(AA65&gt;=50,"Trung Bình",IF(AA65&gt;0,"Thấp","")))</f>
        <v>Trung Bình</v>
      </c>
      <c r="AA65">
        <f>IFERROR(AVERAGE(D66:Y66),0)</f>
        <v>56.136363636364003</v>
      </c>
    </row>
    <row r="66" spans="2:27" ht="31.5" x14ac:dyDescent="0.25">
      <c r="B66" s="17"/>
      <c r="C66" s="59" t="s">
        <v>1049</v>
      </c>
      <c r="D66" s="68">
        <v>70</v>
      </c>
      <c r="E66" s="68">
        <v>100</v>
      </c>
      <c r="F66" s="68">
        <v>15</v>
      </c>
      <c r="G66" s="68">
        <v>20</v>
      </c>
      <c r="H66" s="68">
        <v>0</v>
      </c>
      <c r="I66" s="68">
        <v>20</v>
      </c>
      <c r="J66" s="68">
        <v>100</v>
      </c>
      <c r="K66" s="68">
        <v>100</v>
      </c>
      <c r="L66" s="68">
        <v>100</v>
      </c>
      <c r="M66" s="68">
        <v>70</v>
      </c>
      <c r="N66" s="68">
        <v>100</v>
      </c>
      <c r="O66" s="68">
        <v>50</v>
      </c>
      <c r="P66" s="68">
        <v>100</v>
      </c>
      <c r="Q66" s="68">
        <v>100</v>
      </c>
      <c r="R66" s="68">
        <v>100</v>
      </c>
      <c r="S66" s="68">
        <v>0</v>
      </c>
      <c r="T66" s="68">
        <v>10</v>
      </c>
      <c r="U66" s="68">
        <v>50</v>
      </c>
      <c r="V66" s="68">
        <v>90</v>
      </c>
      <c r="W66" s="68">
        <v>30</v>
      </c>
      <c r="X66" s="68">
        <v>10</v>
      </c>
      <c r="Y66" s="68">
        <v>0</v>
      </c>
      <c r="Z66" s="22" t="str">
        <f>IF(AA66&gt;70,"Cao",IF(OR(AA66&gt;50,AA66=50),"Trung Bình",IF(OR(AA66&gt;0,SUM(D66:Y66)&gt;0),"Thấp","")))</f>
        <v>Trung Bình</v>
      </c>
      <c r="AA66">
        <f>IF(SUM(D66:Y66)&gt;0, AVERAGE(D66:Y66),0)</f>
        <v>56.136363636364003</v>
      </c>
    </row>
    <row r="67" spans="2:27" x14ac:dyDescent="0.25">
      <c r="B67" s="22">
        <v>10</v>
      </c>
      <c r="C67" s="25" t="s">
        <v>1050</v>
      </c>
      <c r="D67" s="67">
        <f t="shared" ref="D67:Y67" si="16">AVERAGE(D68:D71)</f>
        <v>95</v>
      </c>
      <c r="E67" s="67">
        <f t="shared" si="16"/>
        <v>75</v>
      </c>
      <c r="F67" s="67">
        <f t="shared" si="16"/>
        <v>100</v>
      </c>
      <c r="G67" s="67">
        <f t="shared" si="16"/>
        <v>12.5</v>
      </c>
      <c r="H67" s="67">
        <f t="shared" si="16"/>
        <v>75</v>
      </c>
      <c r="I67" s="67">
        <f t="shared" si="16"/>
        <v>68.75</v>
      </c>
      <c r="J67" s="67">
        <f t="shared" si="16"/>
        <v>92.5</v>
      </c>
      <c r="K67" s="67">
        <f t="shared" si="16"/>
        <v>100</v>
      </c>
      <c r="L67" s="67">
        <f t="shared" si="16"/>
        <v>100</v>
      </c>
      <c r="M67" s="67">
        <f t="shared" si="16"/>
        <v>100</v>
      </c>
      <c r="N67" s="67">
        <f t="shared" si="16"/>
        <v>90</v>
      </c>
      <c r="O67" s="67">
        <f t="shared" si="16"/>
        <v>73.75</v>
      </c>
      <c r="P67" s="67">
        <f t="shared" si="16"/>
        <v>100</v>
      </c>
      <c r="Q67" s="67">
        <f t="shared" si="16"/>
        <v>100</v>
      </c>
      <c r="R67" s="67">
        <f t="shared" si="16"/>
        <v>97.5</v>
      </c>
      <c r="S67" s="67">
        <f t="shared" si="16"/>
        <v>65</v>
      </c>
      <c r="T67" s="67">
        <f t="shared" si="16"/>
        <v>97.5</v>
      </c>
      <c r="U67" s="67">
        <f t="shared" si="16"/>
        <v>100</v>
      </c>
      <c r="V67" s="67">
        <f t="shared" si="16"/>
        <v>75</v>
      </c>
      <c r="W67" s="67">
        <f t="shared" si="16"/>
        <v>65</v>
      </c>
      <c r="X67" s="67">
        <f t="shared" si="16"/>
        <v>67.5</v>
      </c>
      <c r="Y67" s="67">
        <f t="shared" si="16"/>
        <v>0</v>
      </c>
      <c r="Z67" s="22" t="str">
        <f>IF(AA67&gt;70,"Cao",IF(AA67&gt;=50,"Trung Bình",IF(AA67&gt;0,"Thấp","")))</f>
        <v>Cao</v>
      </c>
      <c r="AA67">
        <f>AVERAGE(D67:Y67)</f>
        <v>79.545454545455001</v>
      </c>
    </row>
    <row r="68" spans="2:27" ht="31.5" x14ac:dyDescent="0.25">
      <c r="B68" s="17" t="s">
        <v>985</v>
      </c>
      <c r="C68" s="59" t="s">
        <v>1051</v>
      </c>
      <c r="D68" s="68">
        <v>100</v>
      </c>
      <c r="E68" s="68">
        <v>100</v>
      </c>
      <c r="F68" s="68">
        <v>100</v>
      </c>
      <c r="G68" s="68">
        <v>50</v>
      </c>
      <c r="H68" s="68">
        <v>100</v>
      </c>
      <c r="I68" s="68">
        <v>5</v>
      </c>
      <c r="J68" s="68">
        <v>100</v>
      </c>
      <c r="K68" s="68">
        <v>100</v>
      </c>
      <c r="L68" s="68">
        <v>100</v>
      </c>
      <c r="M68" s="68">
        <v>100</v>
      </c>
      <c r="N68" s="68">
        <v>80</v>
      </c>
      <c r="O68" s="68">
        <v>80</v>
      </c>
      <c r="P68" s="68">
        <v>100</v>
      </c>
      <c r="Q68" s="68">
        <v>100</v>
      </c>
      <c r="R68" s="68">
        <v>100</v>
      </c>
      <c r="S68" s="68">
        <v>50</v>
      </c>
      <c r="T68" s="68">
        <v>100</v>
      </c>
      <c r="U68" s="68">
        <v>100</v>
      </c>
      <c r="V68" s="68">
        <v>70</v>
      </c>
      <c r="W68" s="68">
        <v>50</v>
      </c>
      <c r="X68" s="68">
        <v>50</v>
      </c>
      <c r="Y68" s="68">
        <v>0</v>
      </c>
      <c r="Z68" s="22" t="str">
        <f>IF(AA68&gt;70,"Cao",IF(OR(AA68&gt;50,AA68=50),"Trung Bình",IF(OR(AA68&gt;0,SUM(D68:Y68)&gt;0),"Thấp","")))</f>
        <v>Cao</v>
      </c>
      <c r="AA68">
        <f>IF(SUM(D68:Y68)&gt;0, AVERAGE(D68:Y68),0)</f>
        <v>78.863636363636004</v>
      </c>
    </row>
    <row r="69" spans="2:27" x14ac:dyDescent="0.25">
      <c r="B69" s="17" t="s">
        <v>987</v>
      </c>
      <c r="C69" s="59" t="s">
        <v>1052</v>
      </c>
      <c r="D69" s="68">
        <v>100</v>
      </c>
      <c r="E69" s="68">
        <v>0</v>
      </c>
      <c r="F69" s="68">
        <v>100</v>
      </c>
      <c r="G69" s="68">
        <v>0</v>
      </c>
      <c r="H69" s="68">
        <v>60</v>
      </c>
      <c r="I69" s="68">
        <v>80</v>
      </c>
      <c r="J69" s="68">
        <v>100</v>
      </c>
      <c r="K69" s="68">
        <v>100</v>
      </c>
      <c r="L69" s="68">
        <v>100</v>
      </c>
      <c r="M69" s="68">
        <v>100</v>
      </c>
      <c r="N69" s="68">
        <v>100</v>
      </c>
      <c r="O69" s="68">
        <v>70</v>
      </c>
      <c r="P69" s="68">
        <v>100</v>
      </c>
      <c r="Q69" s="68">
        <v>100</v>
      </c>
      <c r="R69" s="68">
        <v>100</v>
      </c>
      <c r="S69" s="68">
        <v>70</v>
      </c>
      <c r="T69" s="68">
        <v>100</v>
      </c>
      <c r="U69" s="68">
        <v>100</v>
      </c>
      <c r="V69" s="68">
        <v>100</v>
      </c>
      <c r="W69" s="68">
        <v>60</v>
      </c>
      <c r="X69" s="68">
        <v>70</v>
      </c>
      <c r="Y69" s="68">
        <v>0</v>
      </c>
      <c r="Z69" s="22" t="str">
        <f>IF(AA69&gt;70,"Cao",IF(OR(AA69&gt;50,AA69=50),"Trung Bình",IF(OR(AA69&gt;0,SUM(D69:Y69)&gt;0),"Thấp","")))</f>
        <v>Cao</v>
      </c>
      <c r="AA69">
        <f>IF(SUM(D69:Y69)&gt;0, AVERAGE(D69:Y69),0)</f>
        <v>77.727272727273004</v>
      </c>
    </row>
    <row r="70" spans="2:27" ht="31.5" x14ac:dyDescent="0.25">
      <c r="B70" s="17" t="s">
        <v>989</v>
      </c>
      <c r="C70" s="59" t="s">
        <v>1053</v>
      </c>
      <c r="D70" s="68">
        <v>90</v>
      </c>
      <c r="E70" s="68">
        <v>100</v>
      </c>
      <c r="F70" s="68">
        <v>100</v>
      </c>
      <c r="G70" s="68">
        <v>0</v>
      </c>
      <c r="H70" s="68">
        <v>80</v>
      </c>
      <c r="I70" s="68">
        <v>100</v>
      </c>
      <c r="J70" s="68">
        <v>80</v>
      </c>
      <c r="K70" s="68">
        <v>100</v>
      </c>
      <c r="L70" s="68">
        <v>100</v>
      </c>
      <c r="M70" s="68">
        <v>100</v>
      </c>
      <c r="N70" s="68">
        <v>80</v>
      </c>
      <c r="O70" s="68">
        <v>70</v>
      </c>
      <c r="P70" s="68">
        <v>100</v>
      </c>
      <c r="Q70" s="68">
        <v>100</v>
      </c>
      <c r="R70" s="68">
        <v>100</v>
      </c>
      <c r="S70" s="68">
        <v>80</v>
      </c>
      <c r="T70" s="68">
        <v>100</v>
      </c>
      <c r="U70" s="68">
        <v>100</v>
      </c>
      <c r="V70" s="68">
        <v>80</v>
      </c>
      <c r="W70" s="68">
        <v>70</v>
      </c>
      <c r="X70" s="68">
        <v>80</v>
      </c>
      <c r="Y70" s="68">
        <v>0</v>
      </c>
      <c r="Z70" s="22" t="str">
        <f>IF(AA70&gt;70,"Cao",IF(OR(AA70&gt;50,AA70=50),"Trung Bình",IF(OR(AA70&gt;0,SUM(D70:Y70)&gt;0),"Thấp","")))</f>
        <v>Cao</v>
      </c>
      <c r="AA70">
        <f>IF(SUM(D70:Y70)&gt;0, AVERAGE(D70:Y70),0)</f>
        <v>82.272727272726996</v>
      </c>
    </row>
    <row r="71" spans="2:27" ht="31.5" x14ac:dyDescent="0.25">
      <c r="B71" s="17" t="s">
        <v>991</v>
      </c>
      <c r="C71" s="59" t="s">
        <v>1054</v>
      </c>
      <c r="D71" s="68">
        <v>90</v>
      </c>
      <c r="E71" s="68">
        <v>100</v>
      </c>
      <c r="F71" s="68">
        <v>100</v>
      </c>
      <c r="G71" s="68">
        <v>0</v>
      </c>
      <c r="H71" s="68">
        <v>60</v>
      </c>
      <c r="I71" s="68">
        <v>90</v>
      </c>
      <c r="J71" s="68">
        <v>90</v>
      </c>
      <c r="K71" s="68">
        <v>100</v>
      </c>
      <c r="L71" s="68">
        <v>100</v>
      </c>
      <c r="M71" s="68">
        <v>100</v>
      </c>
      <c r="N71" s="68">
        <v>100</v>
      </c>
      <c r="O71" s="68">
        <v>75</v>
      </c>
      <c r="P71" s="68">
        <v>100</v>
      </c>
      <c r="Q71" s="68">
        <v>100</v>
      </c>
      <c r="R71" s="68">
        <v>90</v>
      </c>
      <c r="S71" s="68">
        <v>60</v>
      </c>
      <c r="T71" s="68">
        <v>90</v>
      </c>
      <c r="U71" s="68">
        <v>100</v>
      </c>
      <c r="V71" s="68">
        <v>50</v>
      </c>
      <c r="W71" s="68">
        <v>80</v>
      </c>
      <c r="X71" s="68">
        <v>70</v>
      </c>
      <c r="Y71" s="68">
        <v>0</v>
      </c>
      <c r="Z71" s="22" t="str">
        <f>IF(AA71&gt;70,"Cao",IF(OR(AA71&gt;50,AA71=50),"Trung Bình",IF(OR(AA71&gt;0,SUM(D71:Y71)&gt;0),"Thấp","")))</f>
        <v>Cao</v>
      </c>
      <c r="AA71">
        <f>IF(SUM(D71:Y71)&gt;0, AVERAGE(D71:Y71),0)</f>
        <v>79.318181818181998</v>
      </c>
    </row>
    <row r="72" spans="2:27" x14ac:dyDescent="0.25">
      <c r="B72" s="22">
        <v>11</v>
      </c>
      <c r="C72" s="25" t="s">
        <v>1055</v>
      </c>
      <c r="D72" s="67">
        <f t="shared" ref="D72:Y72" si="17">AVERAGE(D73:D79)</f>
        <v>71.428571428571004</v>
      </c>
      <c r="E72" s="67">
        <f t="shared" si="17"/>
        <v>51.428571428570997</v>
      </c>
      <c r="F72" s="67">
        <f t="shared" si="17"/>
        <v>89.285714285713993</v>
      </c>
      <c r="G72" s="67">
        <f t="shared" si="17"/>
        <v>45</v>
      </c>
      <c r="H72" s="67">
        <f t="shared" si="17"/>
        <v>70</v>
      </c>
      <c r="I72" s="67">
        <f t="shared" si="17"/>
        <v>59.714285714286</v>
      </c>
      <c r="J72" s="67">
        <f t="shared" si="17"/>
        <v>98.571428571428996</v>
      </c>
      <c r="K72" s="67">
        <f t="shared" si="17"/>
        <v>100</v>
      </c>
      <c r="L72" s="67">
        <f t="shared" si="17"/>
        <v>100</v>
      </c>
      <c r="M72" s="67">
        <f t="shared" si="17"/>
        <v>95.714285714286007</v>
      </c>
      <c r="N72" s="67">
        <f t="shared" si="17"/>
        <v>94.285714285713993</v>
      </c>
      <c r="O72" s="67">
        <f t="shared" si="17"/>
        <v>80.714285714286007</v>
      </c>
      <c r="P72" s="67">
        <f t="shared" si="17"/>
        <v>95.714285714286007</v>
      </c>
      <c r="Q72" s="67">
        <f t="shared" si="17"/>
        <v>95.714285714286007</v>
      </c>
      <c r="R72" s="67">
        <f t="shared" si="17"/>
        <v>100</v>
      </c>
      <c r="S72" s="67">
        <f t="shared" si="17"/>
        <v>57.142857142856997</v>
      </c>
      <c r="T72" s="67">
        <f t="shared" si="17"/>
        <v>92.857142857143003</v>
      </c>
      <c r="U72" s="67">
        <f t="shared" si="17"/>
        <v>67.142857142856997</v>
      </c>
      <c r="V72" s="67">
        <f t="shared" si="17"/>
        <v>87.142857142856997</v>
      </c>
      <c r="W72" s="67">
        <f t="shared" si="17"/>
        <v>69.285714285713993</v>
      </c>
      <c r="X72" s="67">
        <f t="shared" si="17"/>
        <v>62.857142857143003</v>
      </c>
      <c r="Y72" s="67">
        <f t="shared" si="17"/>
        <v>0</v>
      </c>
      <c r="Z72" s="22" t="str">
        <f>IF(AA72&gt;70,"Cao",IF(AA72&gt;=50,"Trung Bình",IF(AA72&gt;0,"Thấp","")))</f>
        <v>Cao</v>
      </c>
      <c r="AA72">
        <f>AVERAGE(D72:Y72)</f>
        <v>76.545454545455001</v>
      </c>
    </row>
    <row r="73" spans="2:27" ht="31.5" x14ac:dyDescent="0.25">
      <c r="B73" s="17" t="s">
        <v>985</v>
      </c>
      <c r="C73" s="59" t="s">
        <v>1056</v>
      </c>
      <c r="D73" s="68">
        <v>100</v>
      </c>
      <c r="E73" s="68">
        <v>0</v>
      </c>
      <c r="F73" s="68">
        <v>100</v>
      </c>
      <c r="G73" s="68">
        <v>10</v>
      </c>
      <c r="H73" s="68">
        <v>100</v>
      </c>
      <c r="I73" s="68">
        <v>70</v>
      </c>
      <c r="J73" s="68">
        <v>100</v>
      </c>
      <c r="K73" s="68">
        <v>100</v>
      </c>
      <c r="L73" s="68">
        <v>100</v>
      </c>
      <c r="M73" s="68">
        <v>100</v>
      </c>
      <c r="N73" s="68">
        <v>100</v>
      </c>
      <c r="O73" s="68">
        <v>90</v>
      </c>
      <c r="P73" s="68">
        <v>100</v>
      </c>
      <c r="Q73" s="68">
        <v>100</v>
      </c>
      <c r="R73" s="68">
        <v>100</v>
      </c>
      <c r="S73" s="68">
        <v>50</v>
      </c>
      <c r="T73" s="68">
        <v>100</v>
      </c>
      <c r="U73" s="68">
        <v>70</v>
      </c>
      <c r="V73" s="68">
        <v>100</v>
      </c>
      <c r="W73" s="68">
        <v>70</v>
      </c>
      <c r="X73" s="68">
        <v>50</v>
      </c>
      <c r="Y73" s="68">
        <v>0</v>
      </c>
      <c r="Z73" s="22" t="str">
        <f t="shared" ref="Z73:Z79" si="18">IF(AA73&gt;70,"Cao",IF(OR(AA73&gt;50,AA73=50),"Trung Bình",IF(OR(AA73&gt;0,SUM(D73:Y73)&gt;0),"Thấp","")))</f>
        <v>Cao</v>
      </c>
      <c r="AA73">
        <f t="shared" ref="AA73:AA79" si="19">IF(SUM(D73:Y73)&gt;0, AVERAGE(D73:Y73),0)</f>
        <v>77.727272727273004</v>
      </c>
    </row>
    <row r="74" spans="2:27" x14ac:dyDescent="0.25">
      <c r="B74" s="17" t="s">
        <v>987</v>
      </c>
      <c r="C74" s="59" t="s">
        <v>1052</v>
      </c>
      <c r="D74" s="68">
        <v>100</v>
      </c>
      <c r="E74" s="68">
        <v>0</v>
      </c>
      <c r="F74" s="68">
        <v>100</v>
      </c>
      <c r="G74" s="68">
        <v>50</v>
      </c>
      <c r="H74" s="68">
        <v>80</v>
      </c>
      <c r="I74" s="68">
        <v>90</v>
      </c>
      <c r="J74" s="68">
        <v>100</v>
      </c>
      <c r="K74" s="68">
        <v>100</v>
      </c>
      <c r="L74" s="68">
        <v>100</v>
      </c>
      <c r="M74" s="68">
        <v>100</v>
      </c>
      <c r="N74" s="68">
        <v>90</v>
      </c>
      <c r="O74" s="68">
        <v>80</v>
      </c>
      <c r="P74" s="68">
        <v>100</v>
      </c>
      <c r="Q74" s="68">
        <v>100</v>
      </c>
      <c r="R74" s="68">
        <v>100</v>
      </c>
      <c r="S74" s="68">
        <v>60</v>
      </c>
      <c r="T74" s="68">
        <v>100</v>
      </c>
      <c r="U74" s="68">
        <v>100</v>
      </c>
      <c r="V74" s="68">
        <v>80</v>
      </c>
      <c r="W74" s="68">
        <v>85</v>
      </c>
      <c r="X74" s="68">
        <v>70</v>
      </c>
      <c r="Y74" s="68">
        <v>0</v>
      </c>
      <c r="Z74" s="22" t="str">
        <f t="shared" si="18"/>
        <v>Cao</v>
      </c>
      <c r="AA74">
        <f t="shared" si="19"/>
        <v>81.136363636363996</v>
      </c>
    </row>
    <row r="75" spans="2:27" x14ac:dyDescent="0.25">
      <c r="B75" s="17" t="s">
        <v>989</v>
      </c>
      <c r="C75" s="59" t="s">
        <v>1057</v>
      </c>
      <c r="D75" s="68">
        <v>100</v>
      </c>
      <c r="E75" s="68">
        <v>60</v>
      </c>
      <c r="F75" s="68">
        <v>100</v>
      </c>
      <c r="G75" s="68">
        <v>100</v>
      </c>
      <c r="H75" s="68">
        <v>20</v>
      </c>
      <c r="I75" s="68">
        <v>90</v>
      </c>
      <c r="J75" s="68">
        <v>90</v>
      </c>
      <c r="K75" s="68">
        <v>100</v>
      </c>
      <c r="L75" s="68">
        <v>100</v>
      </c>
      <c r="M75" s="68">
        <v>100</v>
      </c>
      <c r="N75" s="68">
        <v>100</v>
      </c>
      <c r="O75" s="68">
        <v>85</v>
      </c>
      <c r="P75" s="68">
        <v>100</v>
      </c>
      <c r="Q75" s="68">
        <v>100</v>
      </c>
      <c r="R75" s="68">
        <v>100</v>
      </c>
      <c r="S75" s="68">
        <v>50</v>
      </c>
      <c r="T75" s="68">
        <v>100</v>
      </c>
      <c r="U75" s="68">
        <v>100</v>
      </c>
      <c r="V75" s="68">
        <v>80</v>
      </c>
      <c r="W75" s="68">
        <v>80</v>
      </c>
      <c r="X75" s="68">
        <v>60</v>
      </c>
      <c r="Y75" s="68">
        <v>0</v>
      </c>
      <c r="Z75" s="22" t="str">
        <f t="shared" si="18"/>
        <v>Cao</v>
      </c>
      <c r="AA75">
        <f t="shared" si="19"/>
        <v>82.5</v>
      </c>
    </row>
    <row r="76" spans="2:27" x14ac:dyDescent="0.25">
      <c r="B76" s="17" t="s">
        <v>991</v>
      </c>
      <c r="C76" s="59" t="s">
        <v>1058</v>
      </c>
      <c r="D76" s="68">
        <v>10</v>
      </c>
      <c r="E76" s="68">
        <v>100</v>
      </c>
      <c r="F76" s="68">
        <v>100</v>
      </c>
      <c r="G76" s="68">
        <v>15</v>
      </c>
      <c r="H76" s="68">
        <v>90</v>
      </c>
      <c r="I76" s="68">
        <v>80</v>
      </c>
      <c r="J76" s="68">
        <v>100</v>
      </c>
      <c r="K76" s="68">
        <v>100</v>
      </c>
      <c r="L76" s="68">
        <v>100</v>
      </c>
      <c r="M76" s="68">
        <v>100</v>
      </c>
      <c r="N76" s="68">
        <v>90</v>
      </c>
      <c r="O76" s="68">
        <v>95</v>
      </c>
      <c r="P76" s="68">
        <v>100</v>
      </c>
      <c r="Q76" s="68">
        <v>100</v>
      </c>
      <c r="R76" s="68">
        <v>100</v>
      </c>
      <c r="S76" s="68">
        <v>90</v>
      </c>
      <c r="T76" s="68">
        <v>100</v>
      </c>
      <c r="U76" s="68">
        <v>10</v>
      </c>
      <c r="V76" s="68">
        <v>100</v>
      </c>
      <c r="W76" s="68">
        <v>100</v>
      </c>
      <c r="X76" s="68">
        <v>90</v>
      </c>
      <c r="Y76" s="68">
        <v>0</v>
      </c>
      <c r="Z76" s="22" t="str">
        <f t="shared" si="18"/>
        <v>Cao</v>
      </c>
      <c r="AA76">
        <f t="shared" si="19"/>
        <v>80.454545454544999</v>
      </c>
    </row>
    <row r="77" spans="2:27" x14ac:dyDescent="0.25">
      <c r="B77" s="17" t="s">
        <v>993</v>
      </c>
      <c r="C77" s="59" t="s">
        <v>1059</v>
      </c>
      <c r="D77" s="68">
        <v>10</v>
      </c>
      <c r="E77" s="68">
        <v>0</v>
      </c>
      <c r="F77" s="68">
        <v>25</v>
      </c>
      <c r="G77" s="68">
        <v>10</v>
      </c>
      <c r="H77" s="68">
        <v>0</v>
      </c>
      <c r="I77" s="68">
        <v>3</v>
      </c>
      <c r="J77" s="68">
        <v>100</v>
      </c>
      <c r="K77" s="68">
        <v>100</v>
      </c>
      <c r="L77" s="68">
        <v>100</v>
      </c>
      <c r="M77" s="68">
        <v>100</v>
      </c>
      <c r="N77" s="68">
        <v>100</v>
      </c>
      <c r="O77" s="68">
        <v>90</v>
      </c>
      <c r="P77" s="68">
        <v>70</v>
      </c>
      <c r="Q77" s="68">
        <v>100</v>
      </c>
      <c r="R77" s="68">
        <v>100</v>
      </c>
      <c r="S77" s="68">
        <v>0</v>
      </c>
      <c r="T77" s="68">
        <v>50</v>
      </c>
      <c r="U77" s="68">
        <v>90</v>
      </c>
      <c r="V77" s="68">
        <v>100</v>
      </c>
      <c r="W77" s="68">
        <v>20</v>
      </c>
      <c r="X77" s="68">
        <v>20</v>
      </c>
      <c r="Y77" s="68">
        <v>0</v>
      </c>
      <c r="Z77" s="22" t="str">
        <f t="shared" si="18"/>
        <v>Trung Bình</v>
      </c>
      <c r="AA77">
        <f t="shared" si="19"/>
        <v>54</v>
      </c>
    </row>
    <row r="78" spans="2:27" x14ac:dyDescent="0.25">
      <c r="B78" s="17" t="s">
        <v>995</v>
      </c>
      <c r="C78" s="59" t="s">
        <v>1060</v>
      </c>
      <c r="D78" s="68">
        <v>90</v>
      </c>
      <c r="E78" s="68">
        <v>100</v>
      </c>
      <c r="F78" s="68">
        <v>100</v>
      </c>
      <c r="G78" s="68">
        <v>80</v>
      </c>
      <c r="H78" s="68">
        <v>100</v>
      </c>
      <c r="I78" s="68">
        <v>5</v>
      </c>
      <c r="J78" s="68">
        <v>100</v>
      </c>
      <c r="K78" s="68">
        <v>100</v>
      </c>
      <c r="L78" s="68">
        <v>100</v>
      </c>
      <c r="M78" s="68">
        <v>100</v>
      </c>
      <c r="N78" s="68">
        <v>80</v>
      </c>
      <c r="O78" s="68">
        <v>60</v>
      </c>
      <c r="P78" s="68">
        <v>100</v>
      </c>
      <c r="Q78" s="68">
        <v>100</v>
      </c>
      <c r="R78" s="68">
        <v>100</v>
      </c>
      <c r="S78" s="68">
        <v>90</v>
      </c>
      <c r="T78" s="68">
        <v>100</v>
      </c>
      <c r="U78" s="68">
        <v>100</v>
      </c>
      <c r="V78" s="68">
        <v>50</v>
      </c>
      <c r="W78" s="68">
        <v>60</v>
      </c>
      <c r="X78" s="68">
        <v>90</v>
      </c>
      <c r="Y78" s="68">
        <v>0</v>
      </c>
      <c r="Z78" s="22" t="str">
        <f t="shared" si="18"/>
        <v>Cao</v>
      </c>
      <c r="AA78">
        <f t="shared" si="19"/>
        <v>82.045454545455001</v>
      </c>
    </row>
    <row r="79" spans="2:27" x14ac:dyDescent="0.25">
      <c r="B79" s="17" t="s">
        <v>997</v>
      </c>
      <c r="C79" s="59" t="s">
        <v>1061</v>
      </c>
      <c r="D79" s="68">
        <v>90</v>
      </c>
      <c r="E79" s="68">
        <v>100</v>
      </c>
      <c r="F79" s="68">
        <v>100</v>
      </c>
      <c r="G79" s="68">
        <v>50</v>
      </c>
      <c r="H79" s="68">
        <v>100</v>
      </c>
      <c r="I79" s="68">
        <v>80</v>
      </c>
      <c r="J79" s="68">
        <v>100</v>
      </c>
      <c r="K79" s="68">
        <v>100</v>
      </c>
      <c r="L79" s="68">
        <v>100</v>
      </c>
      <c r="M79" s="68">
        <v>70</v>
      </c>
      <c r="N79" s="68">
        <v>100</v>
      </c>
      <c r="O79" s="68">
        <v>65</v>
      </c>
      <c r="P79" s="68">
        <v>100</v>
      </c>
      <c r="Q79" s="68">
        <v>70</v>
      </c>
      <c r="R79" s="68">
        <v>100</v>
      </c>
      <c r="S79" s="68">
        <v>60</v>
      </c>
      <c r="T79" s="68">
        <v>100</v>
      </c>
      <c r="U79" s="68">
        <v>0</v>
      </c>
      <c r="V79" s="68">
        <v>100</v>
      </c>
      <c r="W79" s="68">
        <v>70</v>
      </c>
      <c r="X79" s="68">
        <v>60</v>
      </c>
      <c r="Y79" s="68">
        <v>0</v>
      </c>
      <c r="Z79" s="22" t="str">
        <f t="shared" si="18"/>
        <v>Cao</v>
      </c>
      <c r="AA79">
        <f t="shared" si="19"/>
        <v>77.954545454544999</v>
      </c>
    </row>
    <row r="80" spans="2:27" x14ac:dyDescent="0.25">
      <c r="B80" s="22">
        <v>12</v>
      </c>
      <c r="C80" s="25" t="s">
        <v>1062</v>
      </c>
      <c r="D80" s="67">
        <f t="shared" ref="D80:Y80" si="20">AVERAGE(D81:D85)</f>
        <v>46</v>
      </c>
      <c r="E80" s="67">
        <f t="shared" si="20"/>
        <v>18</v>
      </c>
      <c r="F80" s="67">
        <f t="shared" si="20"/>
        <v>30</v>
      </c>
      <c r="G80" s="67">
        <f t="shared" si="20"/>
        <v>24</v>
      </c>
      <c r="H80" s="67">
        <f t="shared" si="20"/>
        <v>22</v>
      </c>
      <c r="I80" s="67">
        <f t="shared" si="20"/>
        <v>17.8</v>
      </c>
      <c r="J80" s="67">
        <f t="shared" si="20"/>
        <v>24</v>
      </c>
      <c r="K80" s="67">
        <f t="shared" si="20"/>
        <v>16</v>
      </c>
      <c r="L80" s="67">
        <f t="shared" si="20"/>
        <v>36</v>
      </c>
      <c r="M80" s="67">
        <f t="shared" si="20"/>
        <v>46</v>
      </c>
      <c r="N80" s="67">
        <f t="shared" si="20"/>
        <v>66</v>
      </c>
      <c r="O80" s="67">
        <f t="shared" si="20"/>
        <v>68</v>
      </c>
      <c r="P80" s="67">
        <f t="shared" si="20"/>
        <v>32</v>
      </c>
      <c r="Q80" s="67">
        <f t="shared" si="20"/>
        <v>28</v>
      </c>
      <c r="R80" s="67">
        <f t="shared" si="20"/>
        <v>46</v>
      </c>
      <c r="S80" s="67">
        <f t="shared" si="20"/>
        <v>2.4</v>
      </c>
      <c r="T80" s="67">
        <f t="shared" si="20"/>
        <v>60</v>
      </c>
      <c r="U80" s="67">
        <f t="shared" si="20"/>
        <v>66</v>
      </c>
      <c r="V80" s="67">
        <f t="shared" si="20"/>
        <v>32</v>
      </c>
      <c r="W80" s="67">
        <f t="shared" si="20"/>
        <v>16</v>
      </c>
      <c r="X80" s="67">
        <f t="shared" si="20"/>
        <v>16</v>
      </c>
      <c r="Y80" s="67">
        <f t="shared" si="20"/>
        <v>0</v>
      </c>
      <c r="Z80" s="22" t="str">
        <f>IF(AA80&gt;70,"Cao",IF(AA80&gt;=50,"Trung Bình",IF(AA80&gt;0,"Thấp","")))</f>
        <v>Thấp</v>
      </c>
      <c r="AA80">
        <f>AVERAGE(D80:Y80)</f>
        <v>32.372727272726998</v>
      </c>
    </row>
    <row r="81" spans="1:27" x14ac:dyDescent="0.25">
      <c r="B81" s="17" t="s">
        <v>985</v>
      </c>
      <c r="C81" s="59" t="s">
        <v>1063</v>
      </c>
      <c r="D81" s="68">
        <v>40</v>
      </c>
      <c r="E81" s="68">
        <v>40</v>
      </c>
      <c r="F81" s="68">
        <v>50</v>
      </c>
      <c r="G81" s="68">
        <v>5</v>
      </c>
      <c r="H81" s="68">
        <v>80</v>
      </c>
      <c r="I81" s="68">
        <v>3</v>
      </c>
      <c r="J81" s="68">
        <v>10</v>
      </c>
      <c r="K81" s="68">
        <v>0</v>
      </c>
      <c r="L81" s="68">
        <v>10</v>
      </c>
      <c r="M81" s="68">
        <v>10</v>
      </c>
      <c r="N81" s="68">
        <v>100</v>
      </c>
      <c r="O81" s="68">
        <v>70</v>
      </c>
      <c r="P81" s="68">
        <v>10</v>
      </c>
      <c r="Q81" s="68">
        <v>0</v>
      </c>
      <c r="R81" s="68">
        <v>20</v>
      </c>
      <c r="S81" s="68">
        <v>0</v>
      </c>
      <c r="T81" s="68">
        <v>10</v>
      </c>
      <c r="U81" s="68">
        <v>50</v>
      </c>
      <c r="V81" s="68">
        <v>20</v>
      </c>
      <c r="W81" s="68">
        <v>20</v>
      </c>
      <c r="X81" s="68">
        <v>20</v>
      </c>
      <c r="Y81" s="68">
        <v>0</v>
      </c>
      <c r="Z81" s="22" t="str">
        <f>IF(AA81&gt;70,"Cao",IF(OR(AA81&gt;50,AA81=50),"Trung Bình",IF(OR(AA81&gt;0,SUM(D81:Y81)&gt;0),"Thấp","")))</f>
        <v>Thấp</v>
      </c>
      <c r="AA81">
        <f>IF(SUM(D81:Y81)&gt;0, AVERAGE(D81:Y81),0)</f>
        <v>25.818181818182001</v>
      </c>
    </row>
    <row r="82" spans="1:27" x14ac:dyDescent="0.25">
      <c r="B82" s="17" t="s">
        <v>987</v>
      </c>
      <c r="C82" s="59" t="s">
        <v>1064</v>
      </c>
      <c r="D82" s="68">
        <v>40</v>
      </c>
      <c r="E82" s="68">
        <v>20</v>
      </c>
      <c r="F82" s="68">
        <v>10</v>
      </c>
      <c r="G82" s="68">
        <v>80</v>
      </c>
      <c r="H82" s="68">
        <v>0</v>
      </c>
      <c r="I82" s="68">
        <v>0</v>
      </c>
      <c r="J82" s="68">
        <v>0</v>
      </c>
      <c r="K82" s="68">
        <v>10</v>
      </c>
      <c r="L82" s="68">
        <v>10</v>
      </c>
      <c r="M82" s="68">
        <v>10</v>
      </c>
      <c r="N82" s="68">
        <v>90</v>
      </c>
      <c r="O82" s="68">
        <v>70</v>
      </c>
      <c r="P82" s="68">
        <v>10</v>
      </c>
      <c r="Q82" s="68">
        <v>10</v>
      </c>
      <c r="R82" s="68">
        <v>10</v>
      </c>
      <c r="S82" s="68">
        <v>0</v>
      </c>
      <c r="T82" s="68">
        <v>10</v>
      </c>
      <c r="U82" s="68">
        <v>50</v>
      </c>
      <c r="V82" s="68">
        <v>20</v>
      </c>
      <c r="W82" s="68">
        <v>10</v>
      </c>
      <c r="X82" s="68">
        <v>0</v>
      </c>
      <c r="Y82" s="68">
        <v>0</v>
      </c>
      <c r="Z82" s="22" t="str">
        <f>IF(AA82&gt;70,"Cao",IF(OR(AA82&gt;50,AA82=50),"Trung Bình",IF(OR(AA82&gt;0,SUM(D82:Y82)&gt;0),"Thấp","")))</f>
        <v>Thấp</v>
      </c>
      <c r="AA82">
        <f>IF(SUM(D82:Y82)&gt;0, AVERAGE(D82:Y82),0)</f>
        <v>20.909090909090999</v>
      </c>
    </row>
    <row r="83" spans="1:27" x14ac:dyDescent="0.25">
      <c r="B83" s="17" t="s">
        <v>989</v>
      </c>
      <c r="C83" s="59" t="s">
        <v>1065</v>
      </c>
      <c r="D83" s="68">
        <v>70</v>
      </c>
      <c r="E83" s="68">
        <v>0</v>
      </c>
      <c r="F83" s="68">
        <v>5</v>
      </c>
      <c r="G83" s="68">
        <v>20</v>
      </c>
      <c r="H83" s="68">
        <v>0</v>
      </c>
      <c r="I83" s="68">
        <v>80</v>
      </c>
      <c r="J83" s="68">
        <v>80</v>
      </c>
      <c r="K83" s="68">
        <v>70</v>
      </c>
      <c r="L83" s="68">
        <v>30</v>
      </c>
      <c r="M83" s="68">
        <v>10</v>
      </c>
      <c r="N83" s="68">
        <v>10</v>
      </c>
      <c r="O83" s="68">
        <v>90</v>
      </c>
      <c r="P83" s="68">
        <v>20</v>
      </c>
      <c r="Q83" s="68">
        <v>0</v>
      </c>
      <c r="R83" s="68">
        <v>100</v>
      </c>
      <c r="S83" s="68">
        <v>2</v>
      </c>
      <c r="T83" s="68">
        <v>100</v>
      </c>
      <c r="U83" s="68">
        <v>80</v>
      </c>
      <c r="V83" s="68">
        <v>30</v>
      </c>
      <c r="W83" s="68">
        <v>10</v>
      </c>
      <c r="X83" s="68">
        <v>20</v>
      </c>
      <c r="Y83" s="68">
        <v>0</v>
      </c>
      <c r="Z83" s="22" t="str">
        <f>IF(AA83&gt;70,"Cao",IF(OR(AA83&gt;50,AA83=50),"Trung Bình",IF(OR(AA83&gt;0,SUM(D83:Y83)&gt;0),"Thấp","")))</f>
        <v>Thấp</v>
      </c>
      <c r="AA83">
        <f>IF(SUM(D83:Y83)&gt;0, AVERAGE(D83:Y83),0)</f>
        <v>37.590909090909001</v>
      </c>
    </row>
    <row r="84" spans="1:27" x14ac:dyDescent="0.25">
      <c r="B84" s="17" t="s">
        <v>991</v>
      </c>
      <c r="C84" s="59" t="s">
        <v>1066</v>
      </c>
      <c r="D84" s="68">
        <v>70</v>
      </c>
      <c r="E84" s="68">
        <v>20</v>
      </c>
      <c r="F84" s="68">
        <v>65</v>
      </c>
      <c r="G84" s="68">
        <v>5</v>
      </c>
      <c r="H84" s="68">
        <v>20</v>
      </c>
      <c r="I84" s="68">
        <v>3</v>
      </c>
      <c r="J84" s="68">
        <v>20</v>
      </c>
      <c r="K84" s="68">
        <v>0</v>
      </c>
      <c r="L84" s="68">
        <v>80</v>
      </c>
      <c r="M84" s="68">
        <v>100</v>
      </c>
      <c r="N84" s="68">
        <v>40</v>
      </c>
      <c r="O84" s="68">
        <v>50</v>
      </c>
      <c r="P84" s="68">
        <v>50</v>
      </c>
      <c r="Q84" s="68">
        <v>30</v>
      </c>
      <c r="R84" s="68">
        <v>50</v>
      </c>
      <c r="S84" s="68">
        <v>10</v>
      </c>
      <c r="T84" s="68">
        <v>100</v>
      </c>
      <c r="U84" s="68">
        <v>80</v>
      </c>
      <c r="V84" s="68">
        <v>20</v>
      </c>
      <c r="W84" s="68">
        <v>10</v>
      </c>
      <c r="X84" s="68">
        <v>10</v>
      </c>
      <c r="Y84" s="68">
        <v>0</v>
      </c>
      <c r="Z84" s="22" t="str">
        <f>IF(AA84&gt;70,"Cao",IF(OR(AA84&gt;50,AA84=50),"Trung Bình",IF(OR(AA84&gt;0,SUM(D84:Y84)&gt;0),"Thấp","")))</f>
        <v>Thấp</v>
      </c>
      <c r="AA84">
        <f>IF(SUM(D84:Y84)&gt;0, AVERAGE(D84:Y84),0)</f>
        <v>37.863636363635997</v>
      </c>
    </row>
    <row r="85" spans="1:27" ht="31.5" x14ac:dyDescent="0.25">
      <c r="B85" s="17" t="s">
        <v>993</v>
      </c>
      <c r="C85" s="59" t="s">
        <v>1067</v>
      </c>
      <c r="D85" s="68">
        <v>10</v>
      </c>
      <c r="E85" s="68">
        <v>10</v>
      </c>
      <c r="F85" s="68">
        <v>20</v>
      </c>
      <c r="G85" s="68">
        <v>10</v>
      </c>
      <c r="H85" s="68">
        <v>10</v>
      </c>
      <c r="I85" s="68">
        <v>3</v>
      </c>
      <c r="J85" s="68">
        <v>10</v>
      </c>
      <c r="K85" s="68">
        <v>0</v>
      </c>
      <c r="L85" s="68">
        <v>50</v>
      </c>
      <c r="M85" s="68">
        <v>100</v>
      </c>
      <c r="N85" s="68">
        <v>90</v>
      </c>
      <c r="O85" s="68">
        <v>60</v>
      </c>
      <c r="P85" s="68">
        <v>70</v>
      </c>
      <c r="Q85" s="68">
        <v>100</v>
      </c>
      <c r="R85" s="68">
        <v>50</v>
      </c>
      <c r="S85" s="68">
        <v>0</v>
      </c>
      <c r="T85" s="68">
        <v>80</v>
      </c>
      <c r="U85" s="68">
        <v>70</v>
      </c>
      <c r="V85" s="68">
        <v>70</v>
      </c>
      <c r="W85" s="68">
        <v>30</v>
      </c>
      <c r="X85" s="68">
        <v>30</v>
      </c>
      <c r="Y85" s="68">
        <v>0</v>
      </c>
      <c r="Z85" s="22" t="str">
        <f>IF(AA85&gt;70,"Cao",IF(OR(AA85&gt;50,AA85=50),"Trung Bình",IF(OR(AA85&gt;0,SUM(D85:Y85)&gt;0),"Thấp","")))</f>
        <v>Thấp</v>
      </c>
      <c r="AA85">
        <f>IF(SUM(D85:Y85)&gt;0, AVERAGE(D85:Y85),0)</f>
        <v>39.681818181818002</v>
      </c>
    </row>
    <row r="86" spans="1:27" x14ac:dyDescent="0.25">
      <c r="B86" s="1"/>
      <c r="C86" s="42" t="s">
        <v>1068</v>
      </c>
      <c r="D86" s="95" t="str">
        <f t="shared" ref="D86:Z86" si="21">IF(D88&gt;70,"Cao",IF(OR(D88&gt;50,D88=50),"Trung Bình",IF(D88&gt;0,"Thấp","")))</f>
        <v>Cao</v>
      </c>
      <c r="E86" s="95" t="str">
        <f t="shared" si="21"/>
        <v>Trung Bình</v>
      </c>
      <c r="F86" s="95" t="str">
        <f t="shared" si="21"/>
        <v>Cao</v>
      </c>
      <c r="G86" s="95" t="str">
        <f t="shared" si="21"/>
        <v>Trung Bình</v>
      </c>
      <c r="H86" s="95" t="str">
        <f t="shared" si="21"/>
        <v>Trung Bình</v>
      </c>
      <c r="I86" s="95" t="str">
        <f t="shared" si="21"/>
        <v>Trung Bình</v>
      </c>
      <c r="J86" s="95" t="str">
        <f t="shared" si="21"/>
        <v>Cao</v>
      </c>
      <c r="K86" s="95" t="str">
        <f t="shared" si="21"/>
        <v>Cao</v>
      </c>
      <c r="L86" s="95" t="str">
        <f t="shared" si="21"/>
        <v>Cao</v>
      </c>
      <c r="M86" s="95" t="str">
        <f t="shared" si="21"/>
        <v>Cao</v>
      </c>
      <c r="N86" s="95" t="str">
        <f t="shared" si="21"/>
        <v>Cao</v>
      </c>
      <c r="O86" s="95" t="str">
        <f t="shared" si="21"/>
        <v>Cao</v>
      </c>
      <c r="P86" s="95" t="str">
        <f t="shared" si="21"/>
        <v>Cao</v>
      </c>
      <c r="Q86" s="95" t="str">
        <f t="shared" si="21"/>
        <v>Cao</v>
      </c>
      <c r="R86" s="95" t="str">
        <f t="shared" si="21"/>
        <v>Cao</v>
      </c>
      <c r="S86" s="95" t="str">
        <f t="shared" si="21"/>
        <v>Thấp</v>
      </c>
      <c r="T86" s="95" t="str">
        <f t="shared" si="21"/>
        <v>Cao</v>
      </c>
      <c r="U86" s="95" t="str">
        <f t="shared" si="21"/>
        <v>Cao</v>
      </c>
      <c r="V86" s="95" t="str">
        <f t="shared" si="21"/>
        <v>Cao</v>
      </c>
      <c r="W86" s="95" t="str">
        <f t="shared" si="21"/>
        <v>Thấp</v>
      </c>
      <c r="X86" s="95" t="str">
        <f t="shared" si="21"/>
        <v>Thấp</v>
      </c>
      <c r="Y86" s="95" t="str">
        <f t="shared" si="21"/>
        <v/>
      </c>
      <c r="Z86" s="95" t="str">
        <f t="shared" si="21"/>
        <v>Trung Bình</v>
      </c>
    </row>
    <row r="87" spans="1:27" x14ac:dyDescent="0.25">
      <c r="B87" s="1"/>
      <c r="C87" s="69" t="s">
        <v>1069</v>
      </c>
      <c r="D87" s="87"/>
      <c r="E87" s="87"/>
      <c r="F87" s="87"/>
      <c r="G87" s="87"/>
      <c r="H87" s="87"/>
      <c r="I87" s="87"/>
      <c r="J87" s="87"/>
      <c r="K87" s="87"/>
      <c r="L87" s="87"/>
      <c r="M87" s="87"/>
      <c r="N87" s="87"/>
      <c r="O87" s="87"/>
      <c r="P87" s="87"/>
      <c r="Q87" s="87"/>
      <c r="R87" s="87"/>
      <c r="S87" s="87"/>
      <c r="T87" s="87"/>
      <c r="U87" s="87"/>
      <c r="V87" s="87"/>
      <c r="W87" s="87"/>
      <c r="X87" s="87"/>
      <c r="Y87" s="87"/>
      <c r="Z87" s="87"/>
    </row>
    <row r="88" spans="1:27" ht="9.9499999999999993" hidden="1" customHeight="1" x14ac:dyDescent="0.25">
      <c r="A88" s="5" t="s">
        <v>420</v>
      </c>
      <c r="D88">
        <f t="shared" ref="D88:Y88" si="22">AVERAGE(D5,D14,D17,D21,D25,D31,D34,D39,D44,D67,D72,D80)</f>
        <v>72.037103174603004</v>
      </c>
      <c r="E88">
        <f t="shared" si="22"/>
        <v>50.378075396824997</v>
      </c>
      <c r="F88">
        <f t="shared" si="22"/>
        <v>78.641170634920996</v>
      </c>
      <c r="G88">
        <f t="shared" si="22"/>
        <v>57.701388888888999</v>
      </c>
      <c r="H88">
        <f t="shared" si="22"/>
        <v>67.398611111110995</v>
      </c>
      <c r="I88">
        <f t="shared" si="22"/>
        <v>53.624107142857</v>
      </c>
      <c r="J88">
        <f t="shared" si="22"/>
        <v>70.061507936507994</v>
      </c>
      <c r="K88">
        <f t="shared" si="22"/>
        <v>83.444444444444002</v>
      </c>
      <c r="L88">
        <f t="shared" si="22"/>
        <v>85.144444444444005</v>
      </c>
      <c r="M88">
        <f t="shared" si="22"/>
        <v>84.435912698413006</v>
      </c>
      <c r="N88">
        <f t="shared" si="22"/>
        <v>76.477976190475999</v>
      </c>
      <c r="O88">
        <f t="shared" si="22"/>
        <v>80.123412698413006</v>
      </c>
      <c r="P88">
        <f t="shared" si="22"/>
        <v>81.577579365079004</v>
      </c>
      <c r="Q88">
        <f t="shared" si="22"/>
        <v>83.313690476190004</v>
      </c>
      <c r="R88">
        <f t="shared" si="22"/>
        <v>84.066666666667004</v>
      </c>
      <c r="S88">
        <f t="shared" si="22"/>
        <v>41.927182539683002</v>
      </c>
      <c r="T88">
        <f t="shared" si="22"/>
        <v>71.188789682540005</v>
      </c>
      <c r="U88">
        <f t="shared" si="22"/>
        <v>75.782043650793995</v>
      </c>
      <c r="V88">
        <f t="shared" si="22"/>
        <v>75.636904761905001</v>
      </c>
      <c r="W88">
        <f t="shared" si="22"/>
        <v>45.371031746032003</v>
      </c>
      <c r="X88">
        <f t="shared" si="22"/>
        <v>43.411706349206</v>
      </c>
      <c r="Y88">
        <f t="shared" si="22"/>
        <v>0</v>
      </c>
      <c r="Z88">
        <f>AVERAGE(D88:Y88)</f>
        <v>66.442897727273007</v>
      </c>
    </row>
    <row r="90" spans="1:27" x14ac:dyDescent="0.25">
      <c r="B90" s="93" t="s">
        <v>546</v>
      </c>
      <c r="C90" s="93"/>
      <c r="D90" s="93"/>
      <c r="E90" s="93"/>
      <c r="F90" s="93"/>
      <c r="G90" s="93"/>
      <c r="H90" s="76"/>
    </row>
    <row r="91" spans="1:27" ht="114.95" customHeight="1" x14ac:dyDescent="0.25">
      <c r="B91" s="77" t="s">
        <v>1070</v>
      </c>
      <c r="C91" s="75"/>
      <c r="D91" s="75"/>
      <c r="E91" s="75"/>
      <c r="F91" s="75"/>
      <c r="G91" s="76"/>
    </row>
  </sheetData>
  <sheetProtection formatCells="0" formatColumns="0" formatRows="0" insertColumns="0" insertRows="0" insertHyperlinks="0" deleteColumns="0" deleteRows="0" sort="0" autoFilter="0" pivotTables="0"/>
  <mergeCells count="25">
    <mergeCell ref="X86:X87"/>
    <mergeCell ref="Y86:Y87"/>
    <mergeCell ref="Z86:Z87"/>
    <mergeCell ref="B90:H90"/>
    <mergeCell ref="B91:G91"/>
    <mergeCell ref="S86:S87"/>
    <mergeCell ref="T86:T87"/>
    <mergeCell ref="U86:U87"/>
    <mergeCell ref="V86:V87"/>
    <mergeCell ref="W86:W87"/>
    <mergeCell ref="N86:N87"/>
    <mergeCell ref="O86:O87"/>
    <mergeCell ref="P86:P87"/>
    <mergeCell ref="Q86:Q87"/>
    <mergeCell ref="R86:R87"/>
    <mergeCell ref="I86:I87"/>
    <mergeCell ref="J86:J87"/>
    <mergeCell ref="K86:K87"/>
    <mergeCell ref="L86:L87"/>
    <mergeCell ref="M86:M87"/>
    <mergeCell ref="D86:D87"/>
    <mergeCell ref="E86:E87"/>
    <mergeCell ref="F86:F87"/>
    <mergeCell ref="G86:G87"/>
    <mergeCell ref="H86:H8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Z99"/>
  <sheetViews>
    <sheetView showGridLines="0" workbookViewId="0">
      <pane xSplit="3" ySplit="3" topLeftCell="D94" activePane="bottomRight" state="frozen"/>
      <selection pane="topRight"/>
      <selection pane="bottomLeft"/>
      <selection pane="bottomRight" activeCell="D100" sqref="D100"/>
    </sheetView>
  </sheetViews>
  <sheetFormatPr defaultRowHeight="15.75" x14ac:dyDescent="0.25"/>
  <cols>
    <col min="1" max="1" width="2.625" customWidth="1"/>
    <col min="2" max="2" width="4.25" customWidth="1"/>
    <col min="3" max="3" width="70" customWidth="1"/>
    <col min="4" max="26" width="20" customWidth="1"/>
  </cols>
  <sheetData>
    <row r="2" spans="2:26" x14ac:dyDescent="0.25">
      <c r="B2" s="78" t="s">
        <v>425</v>
      </c>
      <c r="C2" s="78" t="s">
        <v>1071</v>
      </c>
      <c r="D2" s="78" t="s">
        <v>1072</v>
      </c>
      <c r="E2" s="78"/>
      <c r="F2" s="78"/>
      <c r="G2" s="78"/>
      <c r="H2" s="78"/>
      <c r="I2" s="78"/>
      <c r="J2" s="78"/>
      <c r="K2" s="78"/>
      <c r="L2" s="78"/>
      <c r="M2" s="78"/>
      <c r="N2" s="78"/>
      <c r="O2" s="78"/>
      <c r="P2" s="78"/>
      <c r="Q2" s="78"/>
      <c r="R2" s="78"/>
      <c r="S2" s="78"/>
      <c r="T2" s="78"/>
      <c r="U2" s="78"/>
      <c r="V2" s="78"/>
      <c r="W2" s="78"/>
      <c r="X2" s="78"/>
      <c r="Y2" s="78"/>
      <c r="Z2" s="78" t="s">
        <v>1073</v>
      </c>
    </row>
    <row r="3" spans="2:26" x14ac:dyDescent="0.25">
      <c r="B3" s="78"/>
      <c r="C3" s="78"/>
      <c r="D3" s="9" t="s">
        <v>475</v>
      </c>
      <c r="E3" s="9" t="s">
        <v>476</v>
      </c>
      <c r="F3" s="9" t="s">
        <v>477</v>
      </c>
      <c r="G3" s="9" t="s">
        <v>478</v>
      </c>
      <c r="H3" s="9" t="s">
        <v>479</v>
      </c>
      <c r="I3" s="9" t="s">
        <v>480</v>
      </c>
      <c r="J3" s="9" t="s">
        <v>481</v>
      </c>
      <c r="K3" s="9" t="s">
        <v>482</v>
      </c>
      <c r="L3" s="9" t="s">
        <v>483</v>
      </c>
      <c r="M3" s="9" t="s">
        <v>484</v>
      </c>
      <c r="N3" s="9" t="s">
        <v>485</v>
      </c>
      <c r="O3" s="9" t="s">
        <v>486</v>
      </c>
      <c r="P3" s="9" t="s">
        <v>487</v>
      </c>
      <c r="Q3" s="9" t="s">
        <v>488</v>
      </c>
      <c r="R3" s="9" t="s">
        <v>489</v>
      </c>
      <c r="S3" s="9" t="s">
        <v>490</v>
      </c>
      <c r="T3" s="9" t="s">
        <v>491</v>
      </c>
      <c r="U3" s="9" t="s">
        <v>492</v>
      </c>
      <c r="V3" s="9" t="s">
        <v>493</v>
      </c>
      <c r="W3" s="9" t="s">
        <v>494</v>
      </c>
      <c r="X3" s="9" t="s">
        <v>495</v>
      </c>
      <c r="Y3" s="9" t="s">
        <v>496</v>
      </c>
      <c r="Z3" s="78"/>
    </row>
    <row r="4" spans="2:26" x14ac:dyDescent="0.25">
      <c r="B4" s="25" t="s">
        <v>1074</v>
      </c>
      <c r="C4" s="36" t="s">
        <v>1075</v>
      </c>
      <c r="D4" s="67">
        <f t="shared" ref="D4:Y4" si="0">IFERROR(AVERAGE(D5:D12),"(-)")</f>
        <v>33.531648319966997</v>
      </c>
      <c r="E4" s="67">
        <f t="shared" si="0"/>
        <v>38.436036036036</v>
      </c>
      <c r="F4" s="67">
        <f t="shared" si="0"/>
        <v>40.115324543241996</v>
      </c>
      <c r="G4" s="67">
        <f t="shared" si="0"/>
        <v>50.835183312605999</v>
      </c>
      <c r="H4" s="67">
        <f t="shared" si="0"/>
        <v>56.145403060296999</v>
      </c>
      <c r="I4" s="67">
        <f t="shared" si="0"/>
        <v>47.480454831940001</v>
      </c>
      <c r="J4" s="67">
        <f t="shared" si="0"/>
        <v>39.924558268810998</v>
      </c>
      <c r="K4" s="67">
        <f t="shared" si="0"/>
        <v>35.080509222628002</v>
      </c>
      <c r="L4" s="67">
        <f t="shared" si="0"/>
        <v>32.774715623954002</v>
      </c>
      <c r="M4" s="67">
        <f t="shared" si="0"/>
        <v>17.710429514226998</v>
      </c>
      <c r="N4" s="67">
        <f t="shared" si="0"/>
        <v>42.383223334043002</v>
      </c>
      <c r="O4" s="67">
        <f t="shared" si="0"/>
        <v>30.468943591182001</v>
      </c>
      <c r="P4" s="67">
        <f t="shared" si="0"/>
        <v>32.123533246415001</v>
      </c>
      <c r="Q4" s="67">
        <f t="shared" si="0"/>
        <v>31.811382320536001</v>
      </c>
      <c r="R4" s="67">
        <f t="shared" si="0"/>
        <v>20.948666823050999</v>
      </c>
      <c r="S4" s="67">
        <f t="shared" si="0"/>
        <v>35.872094140644997</v>
      </c>
      <c r="T4" s="67">
        <f t="shared" si="0"/>
        <v>36.502545344679</v>
      </c>
      <c r="U4" s="67">
        <f t="shared" si="0"/>
        <v>14.868675475346</v>
      </c>
      <c r="V4" s="67">
        <f t="shared" si="0"/>
        <v>29.570636335342002</v>
      </c>
      <c r="W4" s="67">
        <f t="shared" si="0"/>
        <v>35.474885844748997</v>
      </c>
      <c r="X4" s="67">
        <f t="shared" si="0"/>
        <v>28.381454776247999</v>
      </c>
      <c r="Y4" s="67">
        <f t="shared" si="0"/>
        <v>50.752082622993001</v>
      </c>
      <c r="Z4" s="67">
        <f>IFERROR(AVERAGE(D4:Z4),"(-)")</f>
        <v>33.964886373432002</v>
      </c>
    </row>
    <row r="5" spans="2:26" x14ac:dyDescent="0.25">
      <c r="B5" s="28" t="s">
        <v>985</v>
      </c>
      <c r="C5" s="11" t="s">
        <v>281</v>
      </c>
      <c r="D5" s="68">
        <f>'B4'!V8</f>
        <v>26.0663507109</v>
      </c>
      <c r="E5" s="68">
        <f>'B4'!V9</f>
        <v>35.135135135135002</v>
      </c>
      <c r="F5" s="68">
        <f>'B4'!V10</f>
        <v>57.246376811593997</v>
      </c>
      <c r="G5" s="68">
        <f>'B4'!V11</f>
        <v>76.348547717841996</v>
      </c>
      <c r="H5" s="68">
        <f>'B4'!V12</f>
        <v>67.948717948717999</v>
      </c>
      <c r="I5" s="68">
        <f>'B4'!V13</f>
        <v>63.461538461537998</v>
      </c>
      <c r="J5" s="68">
        <f>'B4'!V14</f>
        <v>66.780821917807998</v>
      </c>
      <c r="K5" s="68">
        <f>'B4'!V15</f>
        <v>48.275862068965999</v>
      </c>
      <c r="L5" s="68">
        <f>'B4'!V16</f>
        <v>37.523809523810002</v>
      </c>
      <c r="M5" s="68">
        <f>'B4'!V17</f>
        <v>20.569620253164999</v>
      </c>
      <c r="N5" s="68">
        <f>'B4'!V18</f>
        <v>44.754098360656002</v>
      </c>
      <c r="O5" s="68">
        <f>'B4'!V19</f>
        <v>35.395189003436002</v>
      </c>
      <c r="P5" s="68">
        <f>'B4'!V20</f>
        <v>43.644067796610003</v>
      </c>
      <c r="Q5" s="68">
        <f>'B4'!V21</f>
        <v>37.5</v>
      </c>
      <c r="R5" s="68">
        <f>'B4'!V22</f>
        <v>41.091954022989</v>
      </c>
      <c r="S5" s="68">
        <f>'B4'!V23</f>
        <v>50.176678445230003</v>
      </c>
      <c r="T5" s="68">
        <f>'B4'!V24</f>
        <v>54.292343387471</v>
      </c>
      <c r="U5" s="68">
        <f>'B4'!V25</f>
        <v>32.009345794392999</v>
      </c>
      <c r="V5" s="68">
        <f>'B4'!V26</f>
        <v>28.851540616246002</v>
      </c>
      <c r="W5" s="68">
        <f>'B4'!V27</f>
        <v>39.269406392694002</v>
      </c>
      <c r="X5" s="68">
        <f>'B4'!V28</f>
        <v>49.717514124293999</v>
      </c>
      <c r="Y5" s="68">
        <f>'B4'!V29</f>
        <v>84.158415841584002</v>
      </c>
      <c r="Z5" s="67">
        <f t="shared" ref="Z5:Z12" si="1">IFERROR(AVERAGE(D5:Y5),"(-)")</f>
        <v>47.282606106140001</v>
      </c>
    </row>
    <row r="6" spans="2:26" x14ac:dyDescent="0.25">
      <c r="B6" s="28" t="s">
        <v>987</v>
      </c>
      <c r="C6" s="11" t="s">
        <v>282</v>
      </c>
      <c r="D6" s="68">
        <f>'B4'!U8</f>
        <v>22.625698324022</v>
      </c>
      <c r="E6" s="68">
        <f>'B4'!U9</f>
        <v>36.799999999999997</v>
      </c>
      <c r="F6" s="68">
        <f>'B4'!U10</f>
        <v>34.502923976608002</v>
      </c>
      <c r="G6" s="68">
        <f>'B4'!U11</f>
        <v>78.571428571428996</v>
      </c>
      <c r="H6" s="68">
        <f>'B4'!U12</f>
        <v>90.598290598291001</v>
      </c>
      <c r="I6" s="68">
        <f>'B4'!U13</f>
        <v>98.019801980197997</v>
      </c>
      <c r="J6" s="68">
        <f>'B4'!U14</f>
        <v>71.739130434782993</v>
      </c>
      <c r="K6" s="68">
        <f>'B4'!U15</f>
        <v>41.450777202072999</v>
      </c>
      <c r="L6" s="68">
        <f>'B4'!U16</f>
        <v>44.262295081966997</v>
      </c>
      <c r="M6" s="68">
        <f>'B4'!U17</f>
        <v>14.74358974359</v>
      </c>
      <c r="N6" s="68">
        <f>'B4'!U18</f>
        <v>51.272727272727003</v>
      </c>
      <c r="O6" s="68">
        <f>'B4'!U19</f>
        <v>37.074829931972999</v>
      </c>
      <c r="P6" s="68">
        <f>'B4'!U20</f>
        <v>38.461538461537998</v>
      </c>
      <c r="Q6" s="68">
        <f>'B4'!U21</f>
        <v>29.347826086956999</v>
      </c>
      <c r="R6" s="68">
        <f>'B4'!U22</f>
        <v>33.163265306122</v>
      </c>
      <c r="S6" s="68">
        <f>'B4'!U23</f>
        <v>51.748251748252002</v>
      </c>
      <c r="T6" s="68">
        <f>'B4'!U24</f>
        <v>53.080568720378999</v>
      </c>
      <c r="U6" s="68">
        <f>'B4'!U25</f>
        <v>31.034482758620999</v>
      </c>
      <c r="V6" s="68">
        <f>'B4'!U26</f>
        <v>32.727272727272997</v>
      </c>
      <c r="W6" s="68">
        <f>'B4'!U27</f>
        <v>36</v>
      </c>
      <c r="X6" s="68">
        <f>'B4'!U28</f>
        <v>49.723756906077</v>
      </c>
      <c r="Y6" s="68">
        <f>'B4'!U29</f>
        <v>84.761904761905001</v>
      </c>
      <c r="Z6" s="67">
        <f t="shared" si="1"/>
        <v>48.259561845217</v>
      </c>
    </row>
    <row r="7" spans="2:26" x14ac:dyDescent="0.25">
      <c r="B7" s="28" t="s">
        <v>989</v>
      </c>
      <c r="C7" s="11" t="s">
        <v>283</v>
      </c>
      <c r="D7" s="68">
        <f>'A5'!O8</f>
        <v>0.47393364928909998</v>
      </c>
      <c r="E7" s="68">
        <f>'A5'!O9</f>
        <v>1.0810810810811</v>
      </c>
      <c r="F7" s="68">
        <f>'A5'!O10</f>
        <v>0.72463768115941996</v>
      </c>
      <c r="G7" s="68">
        <f>'A5'!O11</f>
        <v>1.6597510373444</v>
      </c>
      <c r="H7" s="68">
        <f>'A5'!O12</f>
        <v>0.64102564102563997</v>
      </c>
      <c r="I7" s="68">
        <f>'A5'!O13</f>
        <v>1.6025641025641</v>
      </c>
      <c r="J7" s="68">
        <f>'A5'!O14</f>
        <v>1.027397260274</v>
      </c>
      <c r="K7" s="68">
        <f>'A5'!O15</f>
        <v>1.1494252873563</v>
      </c>
      <c r="L7" s="68">
        <f>'A5'!O16</f>
        <v>0.76190476190475998</v>
      </c>
      <c r="M7" s="68">
        <f>'A5'!O17</f>
        <v>0.94936708860759</v>
      </c>
      <c r="N7" s="68">
        <f>'A5'!O18</f>
        <v>0.65573770491802996</v>
      </c>
      <c r="O7" s="68">
        <f>'A5'!O19</f>
        <v>0.34364261168385002</v>
      </c>
      <c r="P7" s="68">
        <f>'A5'!O20</f>
        <v>0.63559322033898003</v>
      </c>
      <c r="Q7" s="68">
        <f>'A5'!O21</f>
        <v>1.3888888888888999</v>
      </c>
      <c r="R7" s="68">
        <f>'A5'!O22</f>
        <v>1.4367816091954</v>
      </c>
      <c r="S7" s="68">
        <f>'A5'!O23</f>
        <v>0.88339222614840995</v>
      </c>
      <c r="T7" s="68">
        <f>'A5'!O24</f>
        <v>0.92807424593968002</v>
      </c>
      <c r="U7" s="68">
        <f>'A5'!O25</f>
        <v>1.1682242990653999</v>
      </c>
      <c r="V7" s="68">
        <f>'A5'!O26</f>
        <v>1.4005602240896</v>
      </c>
      <c r="W7" s="68">
        <f>'A5'!O27</f>
        <v>0.91324200913242004</v>
      </c>
      <c r="X7" s="68">
        <f>'A5'!O28</f>
        <v>0.84745762711864003</v>
      </c>
      <c r="Y7" s="68">
        <f>'A5'!O29</f>
        <v>0.99009900990098998</v>
      </c>
      <c r="Z7" s="67">
        <f t="shared" si="1"/>
        <v>0.98467187577394</v>
      </c>
    </row>
    <row r="8" spans="2:26" x14ac:dyDescent="0.25">
      <c r="B8" s="28" t="s">
        <v>991</v>
      </c>
      <c r="C8" s="11" t="s">
        <v>284</v>
      </c>
      <c r="D8" s="68">
        <v>0</v>
      </c>
      <c r="E8" s="68">
        <v>0</v>
      </c>
      <c r="F8" s="68">
        <v>0</v>
      </c>
      <c r="G8" s="68">
        <v>0</v>
      </c>
      <c r="H8" s="68">
        <v>0</v>
      </c>
      <c r="I8" s="68">
        <v>0</v>
      </c>
      <c r="J8" s="68">
        <v>0</v>
      </c>
      <c r="K8" s="68">
        <v>0</v>
      </c>
      <c r="L8" s="68">
        <v>0</v>
      </c>
      <c r="M8" s="68">
        <v>0</v>
      </c>
      <c r="N8" s="68">
        <v>0</v>
      </c>
      <c r="O8" s="68">
        <v>0</v>
      </c>
      <c r="P8" s="68">
        <v>0</v>
      </c>
      <c r="Q8" s="68">
        <v>0</v>
      </c>
      <c r="R8" s="68">
        <v>0</v>
      </c>
      <c r="S8" s="68">
        <v>0</v>
      </c>
      <c r="T8" s="68">
        <v>0</v>
      </c>
      <c r="U8" s="68">
        <v>0</v>
      </c>
      <c r="V8" s="68">
        <v>0</v>
      </c>
      <c r="W8" s="68">
        <v>0</v>
      </c>
      <c r="X8" s="68">
        <v>0</v>
      </c>
      <c r="Y8" s="68">
        <v>0</v>
      </c>
      <c r="Z8" s="67">
        <f t="shared" si="1"/>
        <v>0</v>
      </c>
    </row>
    <row r="9" spans="2:26" x14ac:dyDescent="0.25">
      <c r="B9" s="28" t="s">
        <v>993</v>
      </c>
      <c r="C9" s="11" t="s">
        <v>285</v>
      </c>
      <c r="D9" s="68">
        <f>IFERROR(100-'B15'!D13,"(-)")</f>
        <v>30</v>
      </c>
      <c r="E9" s="68">
        <f>IFERROR(100-'B15'!E13,"(-)")</f>
        <v>60</v>
      </c>
      <c r="F9" s="68">
        <f>IFERROR(100-'B15'!F13,"(-)")</f>
        <v>55</v>
      </c>
      <c r="G9" s="68">
        <f>IFERROR(100-'B15'!G13,"(-)")</f>
        <v>70</v>
      </c>
      <c r="H9" s="68">
        <f>IFERROR(100-'B15'!H13,"(-)")</f>
        <v>70</v>
      </c>
      <c r="I9" s="68">
        <f>IFERROR(100-'B15'!I13,"(-)")</f>
        <v>90</v>
      </c>
      <c r="J9" s="68">
        <f>IFERROR(100-'B15'!J13,"(-)")</f>
        <v>100</v>
      </c>
      <c r="K9" s="68">
        <f>IFERROR(100-'B15'!K13,"(-)")</f>
        <v>50</v>
      </c>
      <c r="L9" s="68">
        <f>IFERROR(100-'B15'!L13,"(-)")</f>
        <v>50</v>
      </c>
      <c r="M9" s="68">
        <f>IFERROR(100-'B15'!M13,"(-)")</f>
        <v>70</v>
      </c>
      <c r="N9" s="68">
        <f>IFERROR(100-'B15'!N13,"(-)")</f>
        <v>100</v>
      </c>
      <c r="O9" s="68">
        <f>IFERROR(100-'B15'!O13,"(-)")</f>
        <v>50</v>
      </c>
      <c r="P9" s="68">
        <f>IFERROR(100-'B15'!P13,"(-)")</f>
        <v>50</v>
      </c>
      <c r="Q9" s="68">
        <f>IFERROR(100-'B15'!Q13,"(-)")</f>
        <v>70</v>
      </c>
      <c r="R9" s="68">
        <f>IFERROR(100-'B15'!R13,"(-)")</f>
        <v>50</v>
      </c>
      <c r="S9" s="68">
        <f>IFERROR(100-'B15'!S13,"(-)")</f>
        <v>70</v>
      </c>
      <c r="T9" s="68">
        <f>IFERROR(100-'B15'!T13,"(-)")</f>
        <v>75</v>
      </c>
      <c r="U9" s="68">
        <f>IFERROR(100-'B15'!U13,"(-)")</f>
        <v>25</v>
      </c>
      <c r="V9" s="68">
        <f>IFERROR(100-'B15'!V13,"(-)")</f>
        <v>70</v>
      </c>
      <c r="W9" s="68">
        <f>IFERROR(100-'B15'!W13,"(-)")</f>
        <v>70</v>
      </c>
      <c r="X9" s="68">
        <f>IFERROR(100-'B15'!X13,"(-)")</f>
        <v>70</v>
      </c>
      <c r="Y9" s="68">
        <f>IFERROR(100-'B15'!Y13,"(-)")</f>
        <v>100</v>
      </c>
      <c r="Z9" s="67">
        <f t="shared" si="1"/>
        <v>65.681818181818002</v>
      </c>
    </row>
    <row r="10" spans="2:26" x14ac:dyDescent="0.25">
      <c r="B10" s="28" t="s">
        <v>995</v>
      </c>
      <c r="C10" s="11" t="s">
        <v>286</v>
      </c>
      <c r="D10" s="68">
        <v>100</v>
      </c>
      <c r="E10" s="68">
        <v>100</v>
      </c>
      <c r="F10" s="68">
        <v>100</v>
      </c>
      <c r="G10" s="68" t="s">
        <v>857</v>
      </c>
      <c r="H10" s="68">
        <v>100</v>
      </c>
      <c r="I10" s="68">
        <v>33.333333333333002</v>
      </c>
      <c r="J10" s="68" t="s">
        <v>857</v>
      </c>
      <c r="K10" s="68">
        <v>50</v>
      </c>
      <c r="L10" s="68">
        <v>50</v>
      </c>
      <c r="M10" s="68" t="s">
        <v>857</v>
      </c>
      <c r="N10" s="68">
        <v>100</v>
      </c>
      <c r="O10" s="68" t="s">
        <v>857</v>
      </c>
      <c r="P10" s="68" t="s">
        <v>857</v>
      </c>
      <c r="Q10" s="68" t="s">
        <v>857</v>
      </c>
      <c r="R10" s="68" t="s">
        <v>857</v>
      </c>
      <c r="S10" s="68" t="s">
        <v>857</v>
      </c>
      <c r="T10" s="68" t="s">
        <v>857</v>
      </c>
      <c r="U10" s="68" t="s">
        <v>857</v>
      </c>
      <c r="V10" s="68" t="s">
        <v>857</v>
      </c>
      <c r="W10" s="68" t="s">
        <v>857</v>
      </c>
      <c r="X10" s="68" t="s">
        <v>857</v>
      </c>
      <c r="Y10" s="68" t="s">
        <v>857</v>
      </c>
      <c r="Z10" s="67">
        <f t="shared" si="1"/>
        <v>79.166666666666998</v>
      </c>
    </row>
    <row r="11" spans="2:26" x14ac:dyDescent="0.25">
      <c r="B11" s="28" t="s">
        <v>997</v>
      </c>
      <c r="C11" s="11" t="s">
        <v>287</v>
      </c>
      <c r="D11" s="68">
        <f>B5b!P13</f>
        <v>55.555555555555998</v>
      </c>
      <c r="E11" s="68">
        <f>B5b!P26</f>
        <v>36.036036036036002</v>
      </c>
      <c r="F11" s="68">
        <f>B5b!P39</f>
        <v>33.333333333333002</v>
      </c>
      <c r="G11" s="68">
        <f>B5b!P52</f>
        <v>78.431372549019997</v>
      </c>
      <c r="H11" s="68">
        <f>B5b!P65</f>
        <v>63.829787234043003</v>
      </c>
      <c r="I11" s="68">
        <f>B5b!P78</f>
        <v>45.945945945946001</v>
      </c>
      <c r="J11" s="68">
        <f>B5b!P91</f>
        <v>0</v>
      </c>
      <c r="K11" s="68">
        <f>B5b!P104</f>
        <v>54.6875</v>
      </c>
      <c r="L11" s="68">
        <f>B5b!P117</f>
        <v>46.875</v>
      </c>
      <c r="M11" s="68">
        <f>B5b!P130</f>
        <v>0</v>
      </c>
      <c r="N11" s="68">
        <f>B5b!P143</f>
        <v>0</v>
      </c>
      <c r="O11" s="68">
        <f>B5b!P156</f>
        <v>60</v>
      </c>
      <c r="P11" s="68">
        <f>B5b!P169</f>
        <v>60</v>
      </c>
      <c r="Q11" s="68">
        <f>B5b!P182</f>
        <v>52.631578947367998</v>
      </c>
      <c r="R11" s="68">
        <f>B5b!P195</f>
        <v>0</v>
      </c>
      <c r="S11" s="68">
        <f>B5b!P208</f>
        <v>42.424242424242003</v>
      </c>
      <c r="T11" s="68">
        <f>B5b!P221</f>
        <v>35.714285714286</v>
      </c>
      <c r="U11" s="68">
        <f>B5b!P234</f>
        <v>0</v>
      </c>
      <c r="V11" s="68">
        <f>B5b!P247</f>
        <v>44.444444444444002</v>
      </c>
      <c r="W11" s="68">
        <f>B5b!P260</f>
        <v>66.666666666666998</v>
      </c>
      <c r="X11" s="68">
        <f>B5b!P273</f>
        <v>0</v>
      </c>
      <c r="Y11" s="68">
        <f>B5b!P286</f>
        <v>34.602076124566999</v>
      </c>
      <c r="Z11" s="67">
        <f t="shared" si="1"/>
        <v>36.871719317069001</v>
      </c>
    </row>
    <row r="12" spans="2:26" x14ac:dyDescent="0.25">
      <c r="B12" s="28" t="s">
        <v>999</v>
      </c>
      <c r="C12" s="11" t="s">
        <v>288</v>
      </c>
      <c r="D12" s="68" t="s">
        <v>857</v>
      </c>
      <c r="E12" s="68" t="s">
        <v>857</v>
      </c>
      <c r="F12" s="68" t="s">
        <v>857</v>
      </c>
      <c r="G12" s="68" t="s">
        <v>857</v>
      </c>
      <c r="H12" s="68" t="s">
        <v>857</v>
      </c>
      <c r="I12" s="68" t="s">
        <v>857</v>
      </c>
      <c r="J12" s="68" t="s">
        <v>857</v>
      </c>
      <c r="K12" s="68" t="s">
        <v>857</v>
      </c>
      <c r="L12" s="68" t="s">
        <v>857</v>
      </c>
      <c r="M12" s="68" t="s">
        <v>857</v>
      </c>
      <c r="N12" s="68" t="s">
        <v>857</v>
      </c>
      <c r="O12" s="68" t="s">
        <v>857</v>
      </c>
      <c r="P12" s="68" t="s">
        <v>857</v>
      </c>
      <c r="Q12" s="68" t="s">
        <v>857</v>
      </c>
      <c r="R12" s="68" t="s">
        <v>857</v>
      </c>
      <c r="S12" s="68" t="s">
        <v>857</v>
      </c>
      <c r="T12" s="68" t="s">
        <v>857</v>
      </c>
      <c r="U12" s="68" t="s">
        <v>857</v>
      </c>
      <c r="V12" s="68" t="s">
        <v>857</v>
      </c>
      <c r="W12" s="68" t="s">
        <v>857</v>
      </c>
      <c r="X12" s="68" t="s">
        <v>857</v>
      </c>
      <c r="Y12" s="68" t="s">
        <v>857</v>
      </c>
      <c r="Z12" s="67" t="str">
        <f t="shared" si="1"/>
        <v>(-)</v>
      </c>
    </row>
    <row r="13" spans="2:26" x14ac:dyDescent="0.25">
      <c r="B13" s="25" t="s">
        <v>1076</v>
      </c>
      <c r="C13" s="36" t="s">
        <v>1077</v>
      </c>
      <c r="D13" s="67">
        <f t="shared" ref="D13:Y13" si="2">IFERROR(AVERAGE(D14:D29),"(-)")</f>
        <v>14.141414141414</v>
      </c>
      <c r="E13" s="67">
        <f t="shared" si="2"/>
        <v>19.433719433718998</v>
      </c>
      <c r="F13" s="67">
        <f t="shared" si="2"/>
        <v>14.814814814815</v>
      </c>
      <c r="G13" s="67">
        <f t="shared" si="2"/>
        <v>11.204481792717001</v>
      </c>
      <c r="H13" s="67">
        <f t="shared" si="2"/>
        <v>14.893617021277</v>
      </c>
      <c r="I13" s="67">
        <f t="shared" si="2"/>
        <v>13.267813267813001</v>
      </c>
      <c r="J13" s="67">
        <f t="shared" si="2"/>
        <v>0</v>
      </c>
      <c r="K13" s="67">
        <f t="shared" si="2"/>
        <v>11.631944444444001</v>
      </c>
      <c r="L13" s="67">
        <f t="shared" si="2"/>
        <v>10.763888888888999</v>
      </c>
      <c r="M13" s="67">
        <f t="shared" si="2"/>
        <v>0</v>
      </c>
      <c r="N13" s="67">
        <f t="shared" si="2"/>
        <v>10</v>
      </c>
      <c r="O13" s="67">
        <f t="shared" si="2"/>
        <v>6.6666666666666998</v>
      </c>
      <c r="P13" s="67">
        <f t="shared" si="2"/>
        <v>6</v>
      </c>
      <c r="Q13" s="67">
        <f t="shared" si="2"/>
        <v>4.7846889952152996</v>
      </c>
      <c r="R13" s="67">
        <f t="shared" si="2"/>
        <v>0</v>
      </c>
      <c r="S13" s="67">
        <f t="shared" si="2"/>
        <v>4.7138047138047003</v>
      </c>
      <c r="T13" s="67">
        <f t="shared" si="2"/>
        <v>20.634920634920999</v>
      </c>
      <c r="U13" s="67">
        <f t="shared" si="2"/>
        <v>0</v>
      </c>
      <c r="V13" s="67">
        <f t="shared" si="2"/>
        <v>4.9382716049382998</v>
      </c>
      <c r="W13" s="67">
        <f t="shared" si="2"/>
        <v>12.121212121212</v>
      </c>
      <c r="X13" s="67">
        <f t="shared" si="2"/>
        <v>0</v>
      </c>
      <c r="Y13" s="67">
        <f t="shared" si="2"/>
        <v>3.8446751249519</v>
      </c>
      <c r="Z13" s="67">
        <f>IFERROR(AVERAGE(D13:Z13),"(-)")</f>
        <v>7.9937362463825004</v>
      </c>
    </row>
    <row r="14" spans="2:26" x14ac:dyDescent="0.25">
      <c r="B14" s="28" t="s">
        <v>1078</v>
      </c>
      <c r="C14" s="11" t="s">
        <v>290</v>
      </c>
      <c r="D14" s="68">
        <f>IFERROR(AVERAGE(B5a!K8:K10),"(-)")</f>
        <v>0</v>
      </c>
      <c r="E14" s="68">
        <f>IFERROR(AVERAGE(B5a!K13:K15),"(-)")</f>
        <v>0</v>
      </c>
      <c r="F14" s="68">
        <f>IFERROR(AVERAGE(B5a!K18:K20),"(-)")</f>
        <v>0</v>
      </c>
      <c r="G14" s="68">
        <f>IFERROR(AVERAGE(B5a!K23:K25),"(-)")</f>
        <v>0</v>
      </c>
      <c r="H14" s="68">
        <f>IFERROR(AVERAGE(B5a!K28:K30),"(-)")</f>
        <v>0</v>
      </c>
      <c r="I14" s="68">
        <f>IFERROR(AVERAGE(B5a!K33:K35),"(-)")</f>
        <v>0</v>
      </c>
      <c r="J14" s="68">
        <f>IFERROR(AVERAGE(B5a!K38:K40),"(-)")</f>
        <v>0</v>
      </c>
      <c r="K14" s="68">
        <f>IFERROR(AVERAGE(B5a!K43:K45),"(-)")</f>
        <v>0</v>
      </c>
      <c r="L14" s="68">
        <f>IFERROR(AVERAGE(B5a!K48:K50),"(-)")</f>
        <v>0</v>
      </c>
      <c r="M14" s="68">
        <f>IFERROR(AVERAGE(B5a!K53:K55),"(-)")</f>
        <v>0</v>
      </c>
      <c r="N14" s="68">
        <f>IFERROR(AVERAGE(B5a!K58:K60),"(-)")</f>
        <v>0</v>
      </c>
      <c r="O14" s="68">
        <f>IFERROR(AVERAGE(B5a!K63:K65),"(-)")</f>
        <v>0</v>
      </c>
      <c r="P14" s="68">
        <f>IFERROR(AVERAGE(B5a!K68:K70),"(-)")</f>
        <v>0</v>
      </c>
      <c r="Q14" s="68">
        <f>IFERROR(AVERAGE(B5a!K73:K75),"(-)")</f>
        <v>0</v>
      </c>
      <c r="R14" s="68">
        <f>IFERROR(AVERAGE(B5a!K78:K80),"(-)")</f>
        <v>0</v>
      </c>
      <c r="S14" s="68">
        <f>IFERROR(AVERAGE(B5a!K83:K85),"(-)")</f>
        <v>0</v>
      </c>
      <c r="T14" s="68">
        <f>IFERROR(AVERAGE(B5a!K88:K90),"(-)")</f>
        <v>0</v>
      </c>
      <c r="U14" s="68">
        <f>IFERROR(AVERAGE(B5a!K93:K95),"(-)")</f>
        <v>0</v>
      </c>
      <c r="V14" s="68">
        <f>IFERROR(AVERAGE(B5a!K98:K100),"(-)")</f>
        <v>0</v>
      </c>
      <c r="W14" s="68">
        <f>IFERROR(AVERAGE(B5a!K103:K105),"(-)")</f>
        <v>0</v>
      </c>
      <c r="X14" s="68">
        <f>IFERROR(AVERAGE(B5a!K108:K110),"(-)")</f>
        <v>0</v>
      </c>
      <c r="Y14" s="68">
        <f>IFERROR(AVERAGE(B5a!K113:K115),"(-)")</f>
        <v>0</v>
      </c>
      <c r="Z14" s="67">
        <f t="shared" ref="Z14:Z29" si="3">IFERROR(AVERAGE(D14:Y14),"(-)")</f>
        <v>0</v>
      </c>
    </row>
    <row r="15" spans="2:26" x14ac:dyDescent="0.25">
      <c r="B15" s="28" t="s">
        <v>1079</v>
      </c>
      <c r="C15" s="11" t="s">
        <v>291</v>
      </c>
      <c r="D15" s="68">
        <f>B5a!K11</f>
        <v>0</v>
      </c>
      <c r="E15" s="68">
        <f>B5a!K16</f>
        <v>0</v>
      </c>
      <c r="F15" s="68">
        <f>B5a!K21</f>
        <v>0</v>
      </c>
      <c r="G15" s="68">
        <f>B5a!K26</f>
        <v>0</v>
      </c>
      <c r="H15" s="68">
        <f>B5a!K31</f>
        <v>0</v>
      </c>
      <c r="I15" s="68">
        <f>B5a!K36</f>
        <v>0</v>
      </c>
      <c r="J15" s="68">
        <f>B5a!K41</f>
        <v>0</v>
      </c>
      <c r="K15" s="68">
        <f>B5a!K46</f>
        <v>0</v>
      </c>
      <c r="L15" s="68">
        <f>B5a!K51</f>
        <v>0</v>
      </c>
      <c r="M15" s="68">
        <f>B5a!K56</f>
        <v>0</v>
      </c>
      <c r="N15" s="68">
        <f>B5a!K61</f>
        <v>0</v>
      </c>
      <c r="O15" s="68">
        <f>B5a!K66</f>
        <v>0</v>
      </c>
      <c r="P15" s="68">
        <f>B5a!K71</f>
        <v>0</v>
      </c>
      <c r="Q15" s="68">
        <f>B5a!K76</f>
        <v>0</v>
      </c>
      <c r="R15" s="68">
        <f>B5a!K81</f>
        <v>0</v>
      </c>
      <c r="S15" s="68">
        <f>B5a!K86</f>
        <v>0</v>
      </c>
      <c r="T15" s="68">
        <f>B5a!K91</f>
        <v>0</v>
      </c>
      <c r="U15" s="68" t="str">
        <f>B5a!K96</f>
        <v>(-)</v>
      </c>
      <c r="V15" s="68">
        <f>B5a!K101</f>
        <v>0</v>
      </c>
      <c r="W15" s="68">
        <f>B5a!K106</f>
        <v>0</v>
      </c>
      <c r="X15" s="68">
        <f>B5a!K111</f>
        <v>0</v>
      </c>
      <c r="Y15" s="68">
        <f>B5a!K116</f>
        <v>0</v>
      </c>
      <c r="Z15" s="67">
        <f t="shared" si="3"/>
        <v>0</v>
      </c>
    </row>
    <row r="16" spans="2:26" x14ac:dyDescent="0.25">
      <c r="B16" s="28" t="s">
        <v>1080</v>
      </c>
      <c r="C16" s="11" t="s">
        <v>292</v>
      </c>
      <c r="D16" s="68">
        <f>B5a!L7</f>
        <v>0</v>
      </c>
      <c r="E16" s="68">
        <f>B5a!L12</f>
        <v>0</v>
      </c>
      <c r="F16" s="68">
        <f>B5a!L17</f>
        <v>0</v>
      </c>
      <c r="G16" s="68">
        <f>B5a!L22</f>
        <v>0</v>
      </c>
      <c r="H16" s="68">
        <f>B5a!L27</f>
        <v>0</v>
      </c>
      <c r="I16" s="68">
        <f>B5a!L32</f>
        <v>0</v>
      </c>
      <c r="J16" s="68">
        <f>B5a!L37</f>
        <v>0</v>
      </c>
      <c r="K16" s="68">
        <f>B5a!L42</f>
        <v>0</v>
      </c>
      <c r="L16" s="68">
        <f>B5a!L47</f>
        <v>0</v>
      </c>
      <c r="M16" s="68">
        <f>B5a!L52</f>
        <v>0</v>
      </c>
      <c r="N16" s="68">
        <f>B5a!L57</f>
        <v>0</v>
      </c>
      <c r="O16" s="68">
        <f>B5a!L62</f>
        <v>0</v>
      </c>
      <c r="P16" s="68">
        <f>B5a!L67</f>
        <v>0</v>
      </c>
      <c r="Q16" s="68">
        <f>B5a!L72</f>
        <v>0</v>
      </c>
      <c r="R16" s="68">
        <f>B5a!L77</f>
        <v>0</v>
      </c>
      <c r="S16" s="68">
        <f>B5a!L82</f>
        <v>0</v>
      </c>
      <c r="T16" s="68">
        <f>B5a!L87</f>
        <v>0</v>
      </c>
      <c r="U16" s="68">
        <f>B5a!L92</f>
        <v>0</v>
      </c>
      <c r="V16" s="68">
        <f>B5a!L97</f>
        <v>0</v>
      </c>
      <c r="W16" s="68">
        <f>B5a!L102</f>
        <v>0</v>
      </c>
      <c r="X16" s="68">
        <f>B5a!L107</f>
        <v>0</v>
      </c>
      <c r="Y16" s="68">
        <f>B5a!L112</f>
        <v>0</v>
      </c>
      <c r="Z16" s="67">
        <f t="shared" si="3"/>
        <v>0</v>
      </c>
    </row>
    <row r="17" spans="2:26" x14ac:dyDescent="0.25">
      <c r="B17" s="28" t="s">
        <v>1081</v>
      </c>
      <c r="C17" s="11" t="s">
        <v>293</v>
      </c>
      <c r="D17" s="68">
        <f>B5b!M13</f>
        <v>55.555555555555998</v>
      </c>
      <c r="E17" s="68">
        <f>B5b!M26</f>
        <v>36.036036036036002</v>
      </c>
      <c r="F17" s="68">
        <f>B5b!M39</f>
        <v>33.333333333333002</v>
      </c>
      <c r="G17" s="68">
        <f>B5b!M52</f>
        <v>68.627450980391998</v>
      </c>
      <c r="H17" s="68">
        <f>B5b!M65</f>
        <v>63.829787234043003</v>
      </c>
      <c r="I17" s="68">
        <f>B5b!M78</f>
        <v>40.540540540541002</v>
      </c>
      <c r="J17" s="68">
        <f>B5b!M91</f>
        <v>0</v>
      </c>
      <c r="K17" s="68">
        <f>B5b!M104</f>
        <v>54.6875</v>
      </c>
      <c r="L17" s="68">
        <f>B5b!M117</f>
        <v>46.875</v>
      </c>
      <c r="M17" s="68">
        <f>B5b!M130</f>
        <v>0</v>
      </c>
      <c r="N17" s="68">
        <f>B5b!M143</f>
        <v>0</v>
      </c>
      <c r="O17" s="68">
        <f>B5b!M156</f>
        <v>60</v>
      </c>
      <c r="P17" s="68">
        <f>B5b!M169</f>
        <v>60</v>
      </c>
      <c r="Q17" s="68">
        <f>B5b!M182</f>
        <v>52.631578947367998</v>
      </c>
      <c r="R17" s="68">
        <f>B5b!M195</f>
        <v>0</v>
      </c>
      <c r="S17" s="68">
        <f>B5b!M208</f>
        <v>42.424242424242003</v>
      </c>
      <c r="T17" s="68">
        <f>B5b!M221</f>
        <v>35.714285714286</v>
      </c>
      <c r="U17" s="68">
        <f>B5b!M234</f>
        <v>0</v>
      </c>
      <c r="V17" s="68">
        <f>B5b!M247</f>
        <v>44.444444444444002</v>
      </c>
      <c r="W17" s="68">
        <f>B5b!M260</f>
        <v>66.666666666666998</v>
      </c>
      <c r="X17" s="68">
        <f>B5b!M273</f>
        <v>0</v>
      </c>
      <c r="Y17" s="68">
        <f>B5b!M286</f>
        <v>34.602076124566999</v>
      </c>
      <c r="Z17" s="67">
        <f t="shared" si="3"/>
        <v>36.180386272794003</v>
      </c>
    </row>
    <row r="18" spans="2:26" x14ac:dyDescent="0.25">
      <c r="B18" s="28" t="s">
        <v>1082</v>
      </c>
      <c r="C18" s="11" t="s">
        <v>294</v>
      </c>
      <c r="D18" s="68">
        <f>B5b!N13</f>
        <v>0</v>
      </c>
      <c r="E18" s="68">
        <f>B5b!N26</f>
        <v>0</v>
      </c>
      <c r="F18" s="68">
        <f>B5b!N39</f>
        <v>0</v>
      </c>
      <c r="G18" s="68">
        <f>B5b!N52</f>
        <v>9.8039215686274996</v>
      </c>
      <c r="H18" s="68">
        <f>B5b!N65</f>
        <v>0</v>
      </c>
      <c r="I18" s="68">
        <f>B5b!N78</f>
        <v>5.4054054054053999</v>
      </c>
      <c r="J18" s="68">
        <f>B5b!N91</f>
        <v>0</v>
      </c>
      <c r="K18" s="68">
        <f>B5b!N104</f>
        <v>0</v>
      </c>
      <c r="L18" s="68">
        <f>B5b!N117</f>
        <v>0</v>
      </c>
      <c r="M18" s="68">
        <f>B5b!N130</f>
        <v>0</v>
      </c>
      <c r="N18" s="68">
        <f>B5b!N143</f>
        <v>0</v>
      </c>
      <c r="O18" s="68">
        <f>B5b!N156</f>
        <v>0</v>
      </c>
      <c r="P18" s="68">
        <f>B5b!N169</f>
        <v>0</v>
      </c>
      <c r="Q18" s="68">
        <f>B5b!N182</f>
        <v>0</v>
      </c>
      <c r="R18" s="68">
        <f>B5b!N195</f>
        <v>0</v>
      </c>
      <c r="S18" s="68">
        <f>B5b!N208</f>
        <v>0</v>
      </c>
      <c r="T18" s="68">
        <f>B5b!N221</f>
        <v>0</v>
      </c>
      <c r="U18" s="68">
        <f>B5b!N234</f>
        <v>0</v>
      </c>
      <c r="V18" s="68">
        <f>B5b!N247</f>
        <v>0</v>
      </c>
      <c r="W18" s="68">
        <f>B5b!N260</f>
        <v>0</v>
      </c>
      <c r="X18" s="68">
        <f>B5b!N273</f>
        <v>0</v>
      </c>
      <c r="Y18" s="68">
        <f>B5b!N286</f>
        <v>0</v>
      </c>
      <c r="Z18" s="67">
        <f t="shared" si="3"/>
        <v>0.69133304427422004</v>
      </c>
    </row>
    <row r="19" spans="2:26" x14ac:dyDescent="0.25">
      <c r="B19" s="28" t="s">
        <v>1083</v>
      </c>
      <c r="C19" s="11" t="s">
        <v>295</v>
      </c>
      <c r="D19" s="68">
        <f>B5b!O13</f>
        <v>0</v>
      </c>
      <c r="E19" s="68">
        <f>B5b!O26</f>
        <v>0</v>
      </c>
      <c r="F19" s="68">
        <f>B5b!O39</f>
        <v>0</v>
      </c>
      <c r="G19" s="68">
        <f>B5b!O52</f>
        <v>0</v>
      </c>
      <c r="H19" s="68">
        <f>B5b!O65</f>
        <v>0</v>
      </c>
      <c r="I19" s="68">
        <f>B5b!O78</f>
        <v>0</v>
      </c>
      <c r="J19" s="68">
        <f>B5b!O91</f>
        <v>0</v>
      </c>
      <c r="K19" s="68">
        <f>B5b!O104</f>
        <v>0</v>
      </c>
      <c r="L19" s="68">
        <f>B5b!O117</f>
        <v>0</v>
      </c>
      <c r="M19" s="68">
        <f>B5b!O130</f>
        <v>0</v>
      </c>
      <c r="N19" s="68">
        <f>B5b!O143</f>
        <v>0</v>
      </c>
      <c r="O19" s="68">
        <f>B5b!O156</f>
        <v>0</v>
      </c>
      <c r="P19" s="68">
        <f>B5b!O169</f>
        <v>0</v>
      </c>
      <c r="Q19" s="68">
        <f>B5b!O182</f>
        <v>0</v>
      </c>
      <c r="R19" s="68">
        <f>B5b!O195</f>
        <v>0</v>
      </c>
      <c r="S19" s="68">
        <f>B5b!O208</f>
        <v>0</v>
      </c>
      <c r="T19" s="68">
        <f>B5b!O221</f>
        <v>0</v>
      </c>
      <c r="U19" s="68">
        <f>B5b!O234</f>
        <v>0</v>
      </c>
      <c r="V19" s="68">
        <f>B5b!O247</f>
        <v>0</v>
      </c>
      <c r="W19" s="68">
        <f>B5b!O260</f>
        <v>0</v>
      </c>
      <c r="X19" s="68">
        <f>B5b!O273</f>
        <v>0</v>
      </c>
      <c r="Y19" s="68">
        <f>B5b!O286</f>
        <v>0</v>
      </c>
      <c r="Z19" s="67">
        <f t="shared" si="3"/>
        <v>0</v>
      </c>
    </row>
    <row r="20" spans="2:26" x14ac:dyDescent="0.25">
      <c r="B20" s="28" t="s">
        <v>1084</v>
      </c>
      <c r="C20" s="11" t="s">
        <v>296</v>
      </c>
      <c r="D20" s="68">
        <f>B5b!P15</f>
        <v>0</v>
      </c>
      <c r="E20" s="68" t="str">
        <f>B5b!P28</f>
        <v>(-)</v>
      </c>
      <c r="F20" s="68">
        <f>B5b!P41</f>
        <v>0</v>
      </c>
      <c r="G20" s="68" t="str">
        <f>B5b!P54</f>
        <v>(-)</v>
      </c>
      <c r="H20" s="68">
        <f>B5b!P67</f>
        <v>0</v>
      </c>
      <c r="I20" s="68">
        <f>B5b!P80</f>
        <v>0</v>
      </c>
      <c r="J20" s="68">
        <f>B5b!P93</f>
        <v>0</v>
      </c>
      <c r="K20" s="68">
        <f>B5b!P106</f>
        <v>0</v>
      </c>
      <c r="L20" s="68">
        <f>B5b!P119</f>
        <v>0</v>
      </c>
      <c r="M20" s="68">
        <f>B5b!P132</f>
        <v>0</v>
      </c>
      <c r="N20" s="68">
        <f>B5b!P145</f>
        <v>0</v>
      </c>
      <c r="O20" s="68">
        <f>B5b!P158</f>
        <v>0</v>
      </c>
      <c r="P20" s="68">
        <f>B5b!P171</f>
        <v>0</v>
      </c>
      <c r="Q20" s="68">
        <f>B5b!P184</f>
        <v>0</v>
      </c>
      <c r="R20" s="68">
        <f>B5b!P197</f>
        <v>0</v>
      </c>
      <c r="S20" s="68">
        <f>B5b!P210</f>
        <v>0</v>
      </c>
      <c r="T20" s="68" t="str">
        <f>B5b!P223</f>
        <v>(-)</v>
      </c>
      <c r="U20" s="68" t="str">
        <f>B5b!P236</f>
        <v>(-)</v>
      </c>
      <c r="V20" s="68">
        <f>B5b!P249</f>
        <v>0</v>
      </c>
      <c r="W20" s="68">
        <f>B5b!P262</f>
        <v>66.666666666666998</v>
      </c>
      <c r="X20" s="68">
        <f>B5b!P275</f>
        <v>0</v>
      </c>
      <c r="Y20" s="68">
        <f>B5b!P288</f>
        <v>0</v>
      </c>
      <c r="Z20" s="67">
        <f t="shared" si="3"/>
        <v>3.7037037037037002</v>
      </c>
    </row>
    <row r="21" spans="2:26" x14ac:dyDescent="0.25">
      <c r="B21" s="28" t="s">
        <v>1085</v>
      </c>
      <c r="C21" s="11" t="s">
        <v>297</v>
      </c>
      <c r="D21" s="68">
        <f>B5b!O15</f>
        <v>0</v>
      </c>
      <c r="E21" s="68" t="str">
        <f>B5b!O28</f>
        <v>(-)</v>
      </c>
      <c r="F21" s="68">
        <f>B5b!O41</f>
        <v>0</v>
      </c>
      <c r="G21" s="68" t="str">
        <f>B5b!O54</f>
        <v>(-)</v>
      </c>
      <c r="H21" s="68">
        <f>B5b!O67</f>
        <v>0</v>
      </c>
      <c r="I21" s="68">
        <f>B5b!O80</f>
        <v>0</v>
      </c>
      <c r="J21" s="68">
        <f>B5b!O93</f>
        <v>0</v>
      </c>
      <c r="K21" s="68">
        <f>B5b!O106</f>
        <v>0</v>
      </c>
      <c r="L21" s="68">
        <f>B5b!O119</f>
        <v>0</v>
      </c>
      <c r="M21" s="68">
        <f>B5b!O132</f>
        <v>0</v>
      </c>
      <c r="N21" s="68">
        <f>B5b!O145</f>
        <v>0</v>
      </c>
      <c r="O21" s="68">
        <f>B5b!O158</f>
        <v>0</v>
      </c>
      <c r="P21" s="68">
        <f>B5b!O171</f>
        <v>0</v>
      </c>
      <c r="Q21" s="68">
        <f>B5b!O184</f>
        <v>0</v>
      </c>
      <c r="R21" s="68">
        <f>B5b!O197</f>
        <v>0</v>
      </c>
      <c r="S21" s="68">
        <f>B5b!O210</f>
        <v>0</v>
      </c>
      <c r="T21" s="68" t="str">
        <f>B5b!O223</f>
        <v>(-)</v>
      </c>
      <c r="U21" s="68" t="str">
        <f>B5b!O236</f>
        <v>(-)</v>
      </c>
      <c r="V21" s="68">
        <f>B5b!O249</f>
        <v>0</v>
      </c>
      <c r="W21" s="68">
        <f>B5b!O262</f>
        <v>0</v>
      </c>
      <c r="X21" s="68">
        <f>B5b!O275</f>
        <v>0</v>
      </c>
      <c r="Y21" s="68">
        <f>B5b!O288</f>
        <v>0</v>
      </c>
      <c r="Z21" s="67">
        <f t="shared" si="3"/>
        <v>0</v>
      </c>
    </row>
    <row r="22" spans="2:26" x14ac:dyDescent="0.25">
      <c r="B22" s="28" t="s">
        <v>991</v>
      </c>
      <c r="C22" s="11" t="s">
        <v>298</v>
      </c>
      <c r="D22" s="68" t="s">
        <v>857</v>
      </c>
      <c r="E22" s="68" t="s">
        <v>857</v>
      </c>
      <c r="F22" s="68" t="s">
        <v>857</v>
      </c>
      <c r="G22" s="68" t="s">
        <v>857</v>
      </c>
      <c r="H22" s="68" t="s">
        <v>857</v>
      </c>
      <c r="I22" s="68" t="s">
        <v>857</v>
      </c>
      <c r="J22" s="68" t="s">
        <v>857</v>
      </c>
      <c r="K22" s="68" t="s">
        <v>857</v>
      </c>
      <c r="L22" s="68" t="s">
        <v>857</v>
      </c>
      <c r="M22" s="68">
        <v>0</v>
      </c>
      <c r="N22" s="68" t="s">
        <v>857</v>
      </c>
      <c r="O22" s="68" t="s">
        <v>857</v>
      </c>
      <c r="P22" s="68">
        <v>0</v>
      </c>
      <c r="Q22" s="68" t="s">
        <v>857</v>
      </c>
      <c r="R22" s="68" t="s">
        <v>857</v>
      </c>
      <c r="S22" s="68" t="s">
        <v>857</v>
      </c>
      <c r="T22" s="68" t="s">
        <v>857</v>
      </c>
      <c r="U22" s="68" t="s">
        <v>857</v>
      </c>
      <c r="V22" s="68" t="s">
        <v>857</v>
      </c>
      <c r="W22" s="68" t="s">
        <v>857</v>
      </c>
      <c r="X22" s="68" t="s">
        <v>857</v>
      </c>
      <c r="Y22" s="68" t="s">
        <v>857</v>
      </c>
      <c r="Z22" s="67">
        <f t="shared" si="3"/>
        <v>0</v>
      </c>
    </row>
    <row r="23" spans="2:26" x14ac:dyDescent="0.25">
      <c r="B23" s="28" t="s">
        <v>993</v>
      </c>
      <c r="C23" s="11" t="s">
        <v>299</v>
      </c>
      <c r="D23" s="68" t="s">
        <v>857</v>
      </c>
      <c r="E23" s="68" t="s">
        <v>857</v>
      </c>
      <c r="F23" s="68" t="s">
        <v>857</v>
      </c>
      <c r="G23" s="68" t="s">
        <v>857</v>
      </c>
      <c r="H23" s="68" t="s">
        <v>857</v>
      </c>
      <c r="I23" s="68" t="s">
        <v>857</v>
      </c>
      <c r="J23" s="68" t="s">
        <v>857</v>
      </c>
      <c r="K23" s="68" t="s">
        <v>857</v>
      </c>
      <c r="L23" s="68" t="s">
        <v>857</v>
      </c>
      <c r="M23" s="68" t="s">
        <v>857</v>
      </c>
      <c r="N23" s="68" t="s">
        <v>857</v>
      </c>
      <c r="O23" s="68" t="s">
        <v>857</v>
      </c>
      <c r="P23" s="68" t="s">
        <v>857</v>
      </c>
      <c r="Q23" s="68" t="s">
        <v>857</v>
      </c>
      <c r="R23" s="68" t="s">
        <v>857</v>
      </c>
      <c r="S23" s="68" t="s">
        <v>857</v>
      </c>
      <c r="T23" s="68" t="s">
        <v>857</v>
      </c>
      <c r="U23" s="68" t="s">
        <v>857</v>
      </c>
      <c r="V23" s="68" t="s">
        <v>857</v>
      </c>
      <c r="W23" s="68" t="s">
        <v>857</v>
      </c>
      <c r="X23" s="68" t="s">
        <v>857</v>
      </c>
      <c r="Y23" s="68" t="s">
        <v>857</v>
      </c>
      <c r="Z23" s="67" t="str">
        <f t="shared" si="3"/>
        <v>(-)</v>
      </c>
    </row>
    <row r="24" spans="2:26" x14ac:dyDescent="0.25">
      <c r="B24" s="28" t="s">
        <v>1086</v>
      </c>
      <c r="C24" s="11" t="s">
        <v>300</v>
      </c>
      <c r="D24" s="68" t="s">
        <v>857</v>
      </c>
      <c r="E24" s="68" t="s">
        <v>857</v>
      </c>
      <c r="F24" s="68" t="s">
        <v>857</v>
      </c>
      <c r="G24" s="68" t="s">
        <v>857</v>
      </c>
      <c r="H24" s="68" t="s">
        <v>857</v>
      </c>
      <c r="I24" s="68">
        <v>0</v>
      </c>
      <c r="J24" s="68" t="s">
        <v>857</v>
      </c>
      <c r="K24" s="68" t="s">
        <v>857</v>
      </c>
      <c r="L24" s="68" t="s">
        <v>857</v>
      </c>
      <c r="M24" s="68" t="s">
        <v>857</v>
      </c>
      <c r="N24" s="68" t="s">
        <v>857</v>
      </c>
      <c r="O24" s="68" t="s">
        <v>857</v>
      </c>
      <c r="P24" s="68" t="s">
        <v>857</v>
      </c>
      <c r="Q24" s="68" t="s">
        <v>857</v>
      </c>
      <c r="R24" s="68" t="s">
        <v>857</v>
      </c>
      <c r="S24" s="68" t="s">
        <v>857</v>
      </c>
      <c r="T24" s="68" t="s">
        <v>857</v>
      </c>
      <c r="U24" s="68" t="s">
        <v>857</v>
      </c>
      <c r="V24" s="68" t="s">
        <v>857</v>
      </c>
      <c r="W24" s="68" t="s">
        <v>857</v>
      </c>
      <c r="X24" s="68" t="s">
        <v>857</v>
      </c>
      <c r="Y24" s="68" t="s">
        <v>857</v>
      </c>
      <c r="Z24" s="67">
        <f t="shared" si="3"/>
        <v>0</v>
      </c>
    </row>
    <row r="25" spans="2:26" x14ac:dyDescent="0.25">
      <c r="B25" s="28" t="s">
        <v>1087</v>
      </c>
      <c r="C25" s="11" t="s">
        <v>301</v>
      </c>
      <c r="D25" s="68" t="s">
        <v>857</v>
      </c>
      <c r="E25" s="68" t="s">
        <v>857</v>
      </c>
      <c r="F25" s="68" t="s">
        <v>857</v>
      </c>
      <c r="G25" s="68" t="s">
        <v>857</v>
      </c>
      <c r="H25" s="68" t="s">
        <v>857</v>
      </c>
      <c r="I25" s="68">
        <v>0</v>
      </c>
      <c r="J25" s="68" t="s">
        <v>857</v>
      </c>
      <c r="K25" s="68" t="s">
        <v>857</v>
      </c>
      <c r="L25" s="68" t="s">
        <v>857</v>
      </c>
      <c r="M25" s="68" t="s">
        <v>857</v>
      </c>
      <c r="N25" s="68" t="s">
        <v>857</v>
      </c>
      <c r="O25" s="68" t="s">
        <v>857</v>
      </c>
      <c r="P25" s="68" t="s">
        <v>857</v>
      </c>
      <c r="Q25" s="68" t="s">
        <v>857</v>
      </c>
      <c r="R25" s="68" t="s">
        <v>857</v>
      </c>
      <c r="S25" s="68" t="s">
        <v>857</v>
      </c>
      <c r="T25" s="68" t="s">
        <v>857</v>
      </c>
      <c r="U25" s="68" t="s">
        <v>857</v>
      </c>
      <c r="V25" s="68" t="s">
        <v>857</v>
      </c>
      <c r="W25" s="68" t="s">
        <v>857</v>
      </c>
      <c r="X25" s="68" t="s">
        <v>857</v>
      </c>
      <c r="Y25" s="68" t="s">
        <v>857</v>
      </c>
      <c r="Z25" s="67">
        <f t="shared" si="3"/>
        <v>0</v>
      </c>
    </row>
    <row r="26" spans="2:26" x14ac:dyDescent="0.25">
      <c r="B26" s="28" t="s">
        <v>1088</v>
      </c>
      <c r="C26" s="11" t="s">
        <v>302</v>
      </c>
      <c r="D26" s="68">
        <v>100</v>
      </c>
      <c r="E26" s="68">
        <v>100</v>
      </c>
      <c r="F26" s="68">
        <v>100</v>
      </c>
      <c r="G26" s="68">
        <v>0</v>
      </c>
      <c r="H26" s="68">
        <v>100</v>
      </c>
      <c r="I26" s="68">
        <v>100</v>
      </c>
      <c r="J26" s="68" t="s">
        <v>857</v>
      </c>
      <c r="K26" s="68">
        <v>50</v>
      </c>
      <c r="L26" s="68">
        <v>50</v>
      </c>
      <c r="M26" s="68" t="s">
        <v>857</v>
      </c>
      <c r="N26" s="68">
        <v>100</v>
      </c>
      <c r="O26" s="68">
        <v>0</v>
      </c>
      <c r="P26" s="68">
        <v>0</v>
      </c>
      <c r="Q26" s="68">
        <v>0</v>
      </c>
      <c r="R26" s="68">
        <v>0</v>
      </c>
      <c r="S26" s="68">
        <v>0</v>
      </c>
      <c r="T26" s="68">
        <v>0</v>
      </c>
      <c r="U26" s="68">
        <v>0</v>
      </c>
      <c r="V26" s="68">
        <v>0</v>
      </c>
      <c r="W26" s="68">
        <v>0</v>
      </c>
      <c r="X26" s="68">
        <v>0</v>
      </c>
      <c r="Y26" s="68">
        <v>0</v>
      </c>
      <c r="Z26" s="67">
        <f t="shared" si="3"/>
        <v>35</v>
      </c>
    </row>
    <row r="27" spans="2:26" x14ac:dyDescent="0.25">
      <c r="B27" s="28" t="s">
        <v>999</v>
      </c>
      <c r="C27" s="11" t="s">
        <v>303</v>
      </c>
      <c r="D27" s="68" t="s">
        <v>857</v>
      </c>
      <c r="E27" s="68" t="s">
        <v>857</v>
      </c>
      <c r="F27" s="68" t="s">
        <v>857</v>
      </c>
      <c r="G27" s="68" t="s">
        <v>857</v>
      </c>
      <c r="H27" s="68" t="s">
        <v>857</v>
      </c>
      <c r="I27" s="68" t="s">
        <v>857</v>
      </c>
      <c r="J27" s="68" t="s">
        <v>857</v>
      </c>
      <c r="K27" s="68" t="s">
        <v>857</v>
      </c>
      <c r="L27" s="68" t="s">
        <v>857</v>
      </c>
      <c r="M27" s="68" t="s">
        <v>857</v>
      </c>
      <c r="N27" s="68">
        <v>0</v>
      </c>
      <c r="O27" s="68" t="s">
        <v>857</v>
      </c>
      <c r="P27" s="68" t="s">
        <v>857</v>
      </c>
      <c r="Q27" s="68" t="s">
        <v>857</v>
      </c>
      <c r="R27" s="68" t="s">
        <v>857</v>
      </c>
      <c r="S27" s="68" t="s">
        <v>857</v>
      </c>
      <c r="T27" s="68" t="s">
        <v>857</v>
      </c>
      <c r="U27" s="68" t="s">
        <v>857</v>
      </c>
      <c r="V27" s="68" t="s">
        <v>857</v>
      </c>
      <c r="W27" s="68" t="s">
        <v>857</v>
      </c>
      <c r="X27" s="68" t="s">
        <v>857</v>
      </c>
      <c r="Y27" s="68" t="s">
        <v>857</v>
      </c>
      <c r="Z27" s="67">
        <f t="shared" si="3"/>
        <v>0</v>
      </c>
    </row>
    <row r="28" spans="2:26" x14ac:dyDescent="0.25">
      <c r="B28" s="28" t="s">
        <v>1089</v>
      </c>
      <c r="C28" s="11" t="s">
        <v>304</v>
      </c>
      <c r="D28" s="68">
        <f>B5b!P16</f>
        <v>0</v>
      </c>
      <c r="E28" s="68" t="str">
        <f>B5b!P29</f>
        <v>(-)</v>
      </c>
      <c r="F28" s="68" t="str">
        <f>B5b!P42</f>
        <v>(-)</v>
      </c>
      <c r="G28" s="68" t="str">
        <f>B5b!P55</f>
        <v>(-)</v>
      </c>
      <c r="H28" s="68">
        <f>B5b!P68</f>
        <v>0</v>
      </c>
      <c r="I28" s="68" t="str">
        <f>B5b!P81</f>
        <v>(-)</v>
      </c>
      <c r="J28" s="68" t="str">
        <f>B5b!P94</f>
        <v>(-)</v>
      </c>
      <c r="K28" s="68" t="str">
        <f>B5b!P107</f>
        <v>(-)</v>
      </c>
      <c r="L28" s="68" t="str">
        <f>B5b!P120</f>
        <v>(-)</v>
      </c>
      <c r="M28" s="68" t="str">
        <f>B5b!P133</f>
        <v>(-)</v>
      </c>
      <c r="N28" s="68" t="str">
        <f>B5b!P146</f>
        <v>(-)</v>
      </c>
      <c r="O28" s="68" t="str">
        <f>B5b!P159</f>
        <v>(-)</v>
      </c>
      <c r="P28" s="68" t="str">
        <f>B5b!P172</f>
        <v>(-)</v>
      </c>
      <c r="Q28" s="68">
        <f>B5b!P185</f>
        <v>0</v>
      </c>
      <c r="R28" s="68" t="str">
        <f>B5b!P198</f>
        <v>(-)</v>
      </c>
      <c r="S28" s="68" t="str">
        <f>B5b!P211</f>
        <v>(-)</v>
      </c>
      <c r="T28" s="68">
        <f>B5b!P224</f>
        <v>75</v>
      </c>
      <c r="U28" s="68" t="str">
        <f>B5b!P237</f>
        <v>(-)</v>
      </c>
      <c r="V28" s="68" t="str">
        <f>B5b!P250</f>
        <v>(-)</v>
      </c>
      <c r="W28" s="68">
        <f>B5b!P263</f>
        <v>0</v>
      </c>
      <c r="X28" s="68" t="str">
        <f>B5b!P276</f>
        <v>(-)</v>
      </c>
      <c r="Y28" s="68" t="str">
        <f>B5b!P289</f>
        <v>(-)</v>
      </c>
      <c r="Z28" s="67">
        <f t="shared" si="3"/>
        <v>15</v>
      </c>
    </row>
    <row r="29" spans="2:26" x14ac:dyDescent="0.25">
      <c r="B29" s="28" t="s">
        <v>1090</v>
      </c>
      <c r="C29" s="11" t="s">
        <v>305</v>
      </c>
      <c r="D29" s="68">
        <f>B5b!P16</f>
        <v>0</v>
      </c>
      <c r="E29" s="68" t="str">
        <f>B5b!P29</f>
        <v>(-)</v>
      </c>
      <c r="F29" s="68" t="str">
        <f>B5b!P42</f>
        <v>(-)</v>
      </c>
      <c r="G29" s="68" t="str">
        <f>B5b!P55</f>
        <v>(-)</v>
      </c>
      <c r="H29" s="68">
        <f>B5b!P68</f>
        <v>0</v>
      </c>
      <c r="I29" s="68" t="str">
        <f>B5b!P81</f>
        <v>(-)</v>
      </c>
      <c r="J29" s="68" t="str">
        <f>B5b!P94</f>
        <v>(-)</v>
      </c>
      <c r="K29" s="68" t="str">
        <f>B5b!P107</f>
        <v>(-)</v>
      </c>
      <c r="L29" s="68" t="str">
        <f>B5b!P120</f>
        <v>(-)</v>
      </c>
      <c r="M29" s="68" t="str">
        <f>B5b!P133</f>
        <v>(-)</v>
      </c>
      <c r="N29" s="68" t="str">
        <f>B5b!P146</f>
        <v>(-)</v>
      </c>
      <c r="O29" s="68" t="str">
        <f>B5b!P159</f>
        <v>(-)</v>
      </c>
      <c r="P29" s="68" t="str">
        <f>B5b!P172</f>
        <v>(-)</v>
      </c>
      <c r="Q29" s="68">
        <f>B5b!P185</f>
        <v>0</v>
      </c>
      <c r="R29" s="68" t="str">
        <f>B5b!P198</f>
        <v>(-)</v>
      </c>
      <c r="S29" s="68" t="str">
        <f>B5b!P211</f>
        <v>(-)</v>
      </c>
      <c r="T29" s="68">
        <f>B5b!P224</f>
        <v>75</v>
      </c>
      <c r="U29" s="68" t="str">
        <f>B5b!P237</f>
        <v>(-)</v>
      </c>
      <c r="V29" s="68" t="str">
        <f>B5b!P250</f>
        <v>(-)</v>
      </c>
      <c r="W29" s="68">
        <f>B5b!P263</f>
        <v>0</v>
      </c>
      <c r="X29" s="68" t="str">
        <f>B5b!P276</f>
        <v>(-)</v>
      </c>
      <c r="Y29" s="68" t="str">
        <f>B5b!P289</f>
        <v>(-)</v>
      </c>
      <c r="Z29" s="67">
        <f t="shared" si="3"/>
        <v>15</v>
      </c>
    </row>
    <row r="30" spans="2:26" x14ac:dyDescent="0.25">
      <c r="B30" s="25" t="s">
        <v>1091</v>
      </c>
      <c r="C30" s="36" t="s">
        <v>1004</v>
      </c>
      <c r="D30" s="67">
        <f t="shared" ref="D30:Y30" si="4">IFERROR(AVERAGE(D31:D37),"(-)")</f>
        <v>66.666666666666998</v>
      </c>
      <c r="E30" s="67">
        <f t="shared" si="4"/>
        <v>50</v>
      </c>
      <c r="F30" s="67">
        <f t="shared" si="4"/>
        <v>66.666666666666998</v>
      </c>
      <c r="G30" s="67">
        <f t="shared" si="4"/>
        <v>66.666666666666998</v>
      </c>
      <c r="H30" s="67">
        <f t="shared" si="4"/>
        <v>66.666666666666998</v>
      </c>
      <c r="I30" s="67">
        <f t="shared" si="4"/>
        <v>66.666666666666998</v>
      </c>
      <c r="J30" s="67">
        <f t="shared" si="4"/>
        <v>32.5</v>
      </c>
      <c r="K30" s="67">
        <f t="shared" si="4"/>
        <v>66.666666666666998</v>
      </c>
      <c r="L30" s="67">
        <f t="shared" si="4"/>
        <v>66.666666666666998</v>
      </c>
      <c r="M30" s="67">
        <f t="shared" si="4"/>
        <v>66.666666666666998</v>
      </c>
      <c r="N30" s="67">
        <f t="shared" si="4"/>
        <v>66.666666666666998</v>
      </c>
      <c r="O30" s="67">
        <f t="shared" si="4"/>
        <v>66.666666666666998</v>
      </c>
      <c r="P30" s="67">
        <f t="shared" si="4"/>
        <v>66.666666666666998</v>
      </c>
      <c r="Q30" s="67">
        <f t="shared" si="4"/>
        <v>50</v>
      </c>
      <c r="R30" s="67">
        <f t="shared" si="4"/>
        <v>66.666666666666998</v>
      </c>
      <c r="S30" s="67">
        <f t="shared" si="4"/>
        <v>66.666666666666998</v>
      </c>
      <c r="T30" s="67">
        <f t="shared" si="4"/>
        <v>66.666666666666998</v>
      </c>
      <c r="U30" s="67">
        <f t="shared" si="4"/>
        <v>66.666666666666998</v>
      </c>
      <c r="V30" s="67">
        <f t="shared" si="4"/>
        <v>66.666666666666998</v>
      </c>
      <c r="W30" s="67">
        <f t="shared" si="4"/>
        <v>50</v>
      </c>
      <c r="X30" s="67">
        <f t="shared" si="4"/>
        <v>50</v>
      </c>
      <c r="Y30" s="67">
        <f t="shared" si="4"/>
        <v>50</v>
      </c>
      <c r="Z30" s="67">
        <f>IFERROR(AVERAGE(D30:Z30),"(-)")</f>
        <v>58.659420289854999</v>
      </c>
    </row>
    <row r="31" spans="2:26" x14ac:dyDescent="0.25">
      <c r="B31" s="28" t="s">
        <v>985</v>
      </c>
      <c r="C31" s="11" t="s">
        <v>307</v>
      </c>
      <c r="D31" s="68" t="str">
        <f>IFERROR('B6'!K8+'B6'!L8,"(-)")</f>
        <v>(-)</v>
      </c>
      <c r="E31" s="68">
        <f>IFERROR('B6'!K15+'B6'!L15,"(-)")</f>
        <v>0</v>
      </c>
      <c r="F31" s="68" t="str">
        <f>IFERROR('B6'!K22+'B6'!L22,"(-)")</f>
        <v>(-)</v>
      </c>
      <c r="G31" s="68" t="str">
        <f>IFERROR('B6'!K29+'B6'!L29,"(-)")</f>
        <v>(-)</v>
      </c>
      <c r="H31" s="68" t="str">
        <f>IFERROR('B6'!K36+'B6'!L36,"(-)")</f>
        <v>(-)</v>
      </c>
      <c r="I31" s="68" t="str">
        <f>IFERROR('B6'!K43+'B6'!L43,"(-)")</f>
        <v>(-)</v>
      </c>
      <c r="J31" s="68" t="str">
        <f>IFERROR('B6'!K50+'B6'!L50,"(-)")</f>
        <v>(-)</v>
      </c>
      <c r="K31" s="68" t="str">
        <f>IFERROR('B6'!K57+'B6'!L57,"(-)")</f>
        <v>(-)</v>
      </c>
      <c r="L31" s="68" t="str">
        <f>IFERROR('B6'!K64+'B6'!L64,"(-)")</f>
        <v>(-)</v>
      </c>
      <c r="M31" s="68" t="str">
        <f>IFERROR('B6'!K71+'B6'!L71,"(-)")</f>
        <v>(-)</v>
      </c>
      <c r="N31" s="68" t="str">
        <f>IFERROR('B6'!K78+'B6'!L78,"(-)")</f>
        <v>(-)</v>
      </c>
      <c r="O31" s="68" t="str">
        <f>IFERROR('B6'!K85+'B6'!L85,"(-)")</f>
        <v>(-)</v>
      </c>
      <c r="P31" s="68" t="str">
        <f>IFERROR('B6'!K92+'B6'!L92,"(-)")</f>
        <v>(-)</v>
      </c>
      <c r="Q31" s="68">
        <f>IFERROR('B6'!K99+'B6'!L99,"(-)")</f>
        <v>0</v>
      </c>
      <c r="R31" s="68" t="str">
        <f>IFERROR('B6'!K106+'B6'!L106,"(-)")</f>
        <v>(-)</v>
      </c>
      <c r="S31" s="68" t="str">
        <f>IFERROR('B6'!K113+'B6'!L113,"(-)")</f>
        <v>(-)</v>
      </c>
      <c r="T31" s="68" t="str">
        <f>IFERROR('B6'!K120+'B6'!L120,"(-)")</f>
        <v>(-)</v>
      </c>
      <c r="U31" s="68" t="str">
        <f>IFERROR('B6'!K127+'B6'!L127,"(-)")</f>
        <v>(-)</v>
      </c>
      <c r="V31" s="68" t="str">
        <f>IFERROR('B6'!K134+'B6'!L134,"(-)")</f>
        <v>(-)</v>
      </c>
      <c r="W31" s="68">
        <f>IFERROR('B6'!K141+'B6'!L141,"(-)")</f>
        <v>0</v>
      </c>
      <c r="X31" s="68">
        <f>IFERROR('B6'!K148+'B6'!L148,"(-)")</f>
        <v>0</v>
      </c>
      <c r="Y31" s="68">
        <f>IFERROR('B6'!K155+'B6'!L155,"(-)")</f>
        <v>0</v>
      </c>
      <c r="Z31" s="67">
        <f t="shared" ref="Z31:Z37" si="5">IFERROR(AVERAGE(D31:Y31),"(-)")</f>
        <v>0</v>
      </c>
    </row>
    <row r="32" spans="2:26" x14ac:dyDescent="0.25">
      <c r="B32" s="28" t="s">
        <v>987</v>
      </c>
      <c r="C32" s="11" t="s">
        <v>308</v>
      </c>
      <c r="D32" s="68" t="str">
        <f>IFERROR('B6'!K9+'B6'!L9,"(-)")</f>
        <v>(-)</v>
      </c>
      <c r="E32" s="68" t="str">
        <f>IFERROR('B6'!K16+'B6'!L16,"(-)")</f>
        <v>(-)</v>
      </c>
      <c r="F32" s="68" t="str">
        <f>IFERROR('B6'!K23+'B6'!L23,"(-)")</f>
        <v>(-)</v>
      </c>
      <c r="G32" s="68" t="str">
        <f>IFERROR('B6'!K30+'B6'!L30,"(-)")</f>
        <v>(-)</v>
      </c>
      <c r="H32" s="68" t="str">
        <f>IFERROR('B6'!K37+'B6'!L37,"(-)")</f>
        <v>(-)</v>
      </c>
      <c r="I32" s="68" t="str">
        <f>IFERROR('B6'!K44+'B6'!L44,"(-)")</f>
        <v>(-)</v>
      </c>
      <c r="J32" s="68" t="str">
        <f>IFERROR('B6'!K51+'B6'!L51,"(-)")</f>
        <v>(-)</v>
      </c>
      <c r="K32" s="68" t="str">
        <f>IFERROR('B6'!K58+'B6'!L58,"(-)")</f>
        <v>(-)</v>
      </c>
      <c r="L32" s="68" t="str">
        <f>IFERROR('B6'!K65+'B6'!L65,"(-)")</f>
        <v>(-)</v>
      </c>
      <c r="M32" s="68" t="str">
        <f>IFERROR('B6'!K72+'B6'!L72,"(-)")</f>
        <v>(-)</v>
      </c>
      <c r="N32" s="68" t="str">
        <f>IFERROR('B6'!K79+'B6'!L79,"(-)")</f>
        <v>(-)</v>
      </c>
      <c r="O32" s="68" t="str">
        <f>IFERROR('B6'!K86+'B6'!L86,"(-)")</f>
        <v>(-)</v>
      </c>
      <c r="P32" s="68" t="str">
        <f>IFERROR('B6'!K93+'B6'!L93,"(-)")</f>
        <v>(-)</v>
      </c>
      <c r="Q32" s="68" t="str">
        <f>IFERROR('B6'!K100+'B6'!L100,"(-)")</f>
        <v>(-)</v>
      </c>
      <c r="R32" s="68" t="str">
        <f>IFERROR('B6'!K107+'B6'!L107,"(-)")</f>
        <v>(-)</v>
      </c>
      <c r="S32" s="68" t="str">
        <f>IFERROR('B6'!K114+'B6'!L114,"(-)")</f>
        <v>(-)</v>
      </c>
      <c r="T32" s="68" t="str">
        <f>IFERROR('B6'!K121+'B6'!L121,"(-)")</f>
        <v>(-)</v>
      </c>
      <c r="U32" s="68" t="str">
        <f>IFERROR('B6'!K128+'B6'!L128,"(-)")</f>
        <v>(-)</v>
      </c>
      <c r="V32" s="68" t="str">
        <f>IFERROR('B6'!K135+'B6'!L135,"(-)")</f>
        <v>(-)</v>
      </c>
      <c r="W32" s="68" t="str">
        <f>IFERROR('B6'!K142+'B6'!L142,"(-)")</f>
        <v>(-)</v>
      </c>
      <c r="X32" s="68" t="str">
        <f>IFERROR('B6'!K149+'B6'!L149,"(-)")</f>
        <v>(-)</v>
      </c>
      <c r="Y32" s="68" t="str">
        <f>IFERROR('B6'!K156+'B6'!L156,"(-)")</f>
        <v>(-)</v>
      </c>
      <c r="Z32" s="67" t="str">
        <f t="shared" si="5"/>
        <v>(-)</v>
      </c>
    </row>
    <row r="33" spans="2:26" x14ac:dyDescent="0.25">
      <c r="B33" s="28" t="s">
        <v>1084</v>
      </c>
      <c r="C33" s="11" t="s">
        <v>309</v>
      </c>
      <c r="D33" s="68">
        <f>IFERROR('B6'!K10+'B6'!L10,"(-)")</f>
        <v>100</v>
      </c>
      <c r="E33" s="68">
        <f>IFERROR('B6'!K17+'B6'!L17,"(-)")</f>
        <v>100</v>
      </c>
      <c r="F33" s="68">
        <f>IFERROR('B6'!K24+'B6'!L24,"(-)")</f>
        <v>100</v>
      </c>
      <c r="G33" s="68">
        <f>IFERROR('B6'!K31+'B6'!L31,"(-)")</f>
        <v>100</v>
      </c>
      <c r="H33" s="68">
        <f>IFERROR('B6'!K38+'B6'!L38,"(-)")</f>
        <v>100</v>
      </c>
      <c r="I33" s="68">
        <f>IFERROR('B6'!K45+'B6'!L45,"(-)")</f>
        <v>100</v>
      </c>
      <c r="J33" s="68">
        <f>IFERROR('B6'!K52+'B6'!L52,"(-)")</f>
        <v>100</v>
      </c>
      <c r="K33" s="68">
        <f>IFERROR('B6'!K59+'B6'!L59,"(-)")</f>
        <v>100</v>
      </c>
      <c r="L33" s="68">
        <f>IFERROR('B6'!K66+'B6'!L66,"(-)")</f>
        <v>100</v>
      </c>
      <c r="M33" s="68">
        <f>IFERROR('B6'!K73+'B6'!L73,"(-)")</f>
        <v>100</v>
      </c>
      <c r="N33" s="68">
        <f>IFERROR('B6'!K80+'B6'!L80,"(-)")</f>
        <v>100</v>
      </c>
      <c r="O33" s="68">
        <f>IFERROR('B6'!K87+'B6'!L87,"(-)")</f>
        <v>100</v>
      </c>
      <c r="P33" s="68">
        <f>IFERROR('B6'!K94+'B6'!L94,"(-)")</f>
        <v>100</v>
      </c>
      <c r="Q33" s="68">
        <f>IFERROR('B6'!K101+'B6'!L101,"(-)")</f>
        <v>100</v>
      </c>
      <c r="R33" s="68">
        <f>IFERROR('B6'!K108+'B6'!L108,"(-)")</f>
        <v>100</v>
      </c>
      <c r="S33" s="68">
        <f>IFERROR('B6'!K115+'B6'!L115,"(-)")</f>
        <v>100</v>
      </c>
      <c r="T33" s="68">
        <f>IFERROR('B6'!K122+'B6'!L122,"(-)")</f>
        <v>100</v>
      </c>
      <c r="U33" s="68">
        <f>IFERROR('B6'!K129+'B6'!L129,"(-)")</f>
        <v>100</v>
      </c>
      <c r="V33" s="68">
        <f>IFERROR('B6'!K136+'B6'!L136,"(-)")</f>
        <v>100</v>
      </c>
      <c r="W33" s="68">
        <f>IFERROR('B6'!K143+'B6'!L143,"(-)")</f>
        <v>100</v>
      </c>
      <c r="X33" s="68">
        <f>IFERROR('B6'!K150+'B6'!L150,"(-)")</f>
        <v>100</v>
      </c>
      <c r="Y33" s="68">
        <f>IFERROR('B6'!K157+'B6'!L157,"(-)")</f>
        <v>100</v>
      </c>
      <c r="Z33" s="67">
        <f t="shared" si="5"/>
        <v>100</v>
      </c>
    </row>
    <row r="34" spans="2:26" x14ac:dyDescent="0.25">
      <c r="B34" s="28" t="s">
        <v>1085</v>
      </c>
      <c r="C34" s="11" t="s">
        <v>310</v>
      </c>
      <c r="D34" s="68">
        <f>'B6'!M10</f>
        <v>0</v>
      </c>
      <c r="E34" s="68">
        <f>'B6'!M17</f>
        <v>0</v>
      </c>
      <c r="F34" s="68">
        <f>'B6'!M24</f>
        <v>0</v>
      </c>
      <c r="G34" s="68">
        <f>'B6'!M31</f>
        <v>0</v>
      </c>
      <c r="H34" s="68">
        <f>'B6'!M38</f>
        <v>0</v>
      </c>
      <c r="I34" s="68">
        <f>'B6'!M45</f>
        <v>0</v>
      </c>
      <c r="J34" s="68">
        <f>'B6'!M52</f>
        <v>0</v>
      </c>
      <c r="K34" s="68">
        <f>'B6'!M59</f>
        <v>0</v>
      </c>
      <c r="L34" s="68">
        <f>'B6'!M66</f>
        <v>0</v>
      </c>
      <c r="M34" s="68">
        <f>'B6'!M73</f>
        <v>0</v>
      </c>
      <c r="N34" s="68">
        <f>'B6'!M80</f>
        <v>0</v>
      </c>
      <c r="O34" s="68">
        <f>'B6'!M87</f>
        <v>0</v>
      </c>
      <c r="P34" s="68">
        <f>'B6'!M94</f>
        <v>0</v>
      </c>
      <c r="Q34" s="68">
        <f>'B6'!M101</f>
        <v>0</v>
      </c>
      <c r="R34" s="68">
        <f>'B6'!M108</f>
        <v>0</v>
      </c>
      <c r="S34" s="68">
        <f>'B6'!M115</f>
        <v>0</v>
      </c>
      <c r="T34" s="68">
        <f>'B6'!M122</f>
        <v>0</v>
      </c>
      <c r="U34" s="68">
        <f>'B6'!M129</f>
        <v>0</v>
      </c>
      <c r="V34" s="68">
        <f>'B6'!M136</f>
        <v>0</v>
      </c>
      <c r="W34" s="68">
        <f>'B6'!M143</f>
        <v>0</v>
      </c>
      <c r="X34" s="68">
        <f>'B6'!M150</f>
        <v>0</v>
      </c>
      <c r="Y34" s="68">
        <f>'B6'!M157</f>
        <v>0</v>
      </c>
      <c r="Z34" s="67">
        <f t="shared" si="5"/>
        <v>0</v>
      </c>
    </row>
    <row r="35" spans="2:26" x14ac:dyDescent="0.25">
      <c r="B35" s="28" t="s">
        <v>991</v>
      </c>
      <c r="C35" s="11" t="s">
        <v>311</v>
      </c>
      <c r="D35" s="68">
        <f>IFERROR('B6'!K11+'B6'!L11,"(-)")</f>
        <v>100</v>
      </c>
      <c r="E35" s="68">
        <f>IFERROR('B6'!K18+'B6'!L18,"(-)")</f>
        <v>100</v>
      </c>
      <c r="F35" s="68">
        <f>IFERROR('B6'!K25+'B6'!L25,"(-)")</f>
        <v>100</v>
      </c>
      <c r="G35" s="68">
        <f>IFERROR('B6'!K32+'B6'!L32,"(-)")</f>
        <v>100</v>
      </c>
      <c r="H35" s="68">
        <f>IFERROR('B6'!K39+'B6'!L39,"(-)")</f>
        <v>100</v>
      </c>
      <c r="I35" s="68">
        <f>IFERROR('B6'!K46+'B6'!L46,"(-)")</f>
        <v>100</v>
      </c>
      <c r="J35" s="68">
        <f>IFERROR('B6'!K53+'B6'!L53,"(-)")</f>
        <v>62.5</v>
      </c>
      <c r="K35" s="68">
        <f>IFERROR('B6'!K60+'B6'!L60,"(-)")</f>
        <v>100</v>
      </c>
      <c r="L35" s="68">
        <f>IFERROR('B6'!K67+'B6'!L67,"(-)")</f>
        <v>100</v>
      </c>
      <c r="M35" s="68">
        <f>IFERROR('B6'!K74+'B6'!L74,"(-)")</f>
        <v>100</v>
      </c>
      <c r="N35" s="68">
        <f>IFERROR('B6'!K81+'B6'!L81,"(-)")</f>
        <v>100</v>
      </c>
      <c r="O35" s="68">
        <f>IFERROR('B6'!K88+'B6'!L88,"(-)")</f>
        <v>100</v>
      </c>
      <c r="P35" s="68">
        <f>IFERROR('B6'!K95+'B6'!L95,"(-)")</f>
        <v>100</v>
      </c>
      <c r="Q35" s="68">
        <f>IFERROR('B6'!K102+'B6'!L102,"(-)")</f>
        <v>100</v>
      </c>
      <c r="R35" s="68">
        <f>IFERROR('B6'!K109+'B6'!L109,"(-)")</f>
        <v>100</v>
      </c>
      <c r="S35" s="68">
        <f>IFERROR('B6'!K116+'B6'!L116,"(-)")</f>
        <v>100</v>
      </c>
      <c r="T35" s="68">
        <f>IFERROR('B6'!K123+'B6'!L123,"(-)")</f>
        <v>100</v>
      </c>
      <c r="U35" s="68">
        <f>IFERROR('B6'!K130+'B6'!L130,"(-)")</f>
        <v>100</v>
      </c>
      <c r="V35" s="68">
        <f>IFERROR('B6'!K137+'B6'!L137,"(-)")</f>
        <v>100</v>
      </c>
      <c r="W35" s="68">
        <f>IFERROR('B6'!K144+'B6'!L144,"(-)")</f>
        <v>100</v>
      </c>
      <c r="X35" s="68">
        <f>IFERROR('B6'!K151+'B6'!L151,"(-)")</f>
        <v>100</v>
      </c>
      <c r="Y35" s="68">
        <f>IFERROR('B6'!K158+'B6'!L158,"(-)")</f>
        <v>100</v>
      </c>
      <c r="Z35" s="67">
        <f t="shared" si="5"/>
        <v>98.295454545455001</v>
      </c>
    </row>
    <row r="36" spans="2:26" x14ac:dyDescent="0.25">
      <c r="B36" s="28" t="s">
        <v>993</v>
      </c>
      <c r="C36" s="11" t="s">
        <v>312</v>
      </c>
      <c r="D36" s="68" t="str">
        <f>IFERROR('B6'!K13+'B6'!L13,"(-)")</f>
        <v>(-)</v>
      </c>
      <c r="E36" s="68" t="str">
        <f>IFERROR('B6'!K20+'B6'!L20,"(-)")</f>
        <v>(-)</v>
      </c>
      <c r="F36" s="68" t="str">
        <f>IFERROR('B6'!K27+'B6'!L27,"(-)")</f>
        <v>(-)</v>
      </c>
      <c r="G36" s="68" t="str">
        <f>IFERROR('B6'!K34+'B6'!L34,"(-)")</f>
        <v>(-)</v>
      </c>
      <c r="H36" s="68" t="str">
        <f>IFERROR('B6'!K41+'B6'!L41,"(-)")</f>
        <v>(-)</v>
      </c>
      <c r="I36" s="68" t="str">
        <f>IFERROR('B6'!K48+'B6'!L48,"(-)")</f>
        <v>(-)</v>
      </c>
      <c r="J36" s="68">
        <f>IFERROR('B6'!K55+'B6'!L55,"(-)")</f>
        <v>0</v>
      </c>
      <c r="K36" s="68" t="str">
        <f>IFERROR('B6'!K62+'B6'!L62,"(-)")</f>
        <v>(-)</v>
      </c>
      <c r="L36" s="68" t="str">
        <f>IFERROR('B6'!K69+'B6'!L69,"(-)")</f>
        <v>(-)</v>
      </c>
      <c r="M36" s="68" t="str">
        <f>IFERROR('B6'!K76+'B6'!L76,"(-)")</f>
        <v>(-)</v>
      </c>
      <c r="N36" s="68" t="str">
        <f>IFERROR('B6'!K83+'B6'!L83,"(-)")</f>
        <v>(-)</v>
      </c>
      <c r="O36" s="68" t="str">
        <f>IFERROR('B6'!K90+'B6'!L90,"(-)")</f>
        <v>(-)</v>
      </c>
      <c r="P36" s="68" t="str">
        <f>IFERROR('B6'!K97+'B6'!L97,"(-)")</f>
        <v>(-)</v>
      </c>
      <c r="Q36" s="68" t="str">
        <f>IFERROR('B6'!K104+'B6'!L104,"(-)")</f>
        <v>(-)</v>
      </c>
      <c r="R36" s="68" t="str">
        <f>IFERROR('B6'!K111+'B6'!L111,"(-)")</f>
        <v>(-)</v>
      </c>
      <c r="S36" s="68" t="str">
        <f>IFERROR('B6'!K118+'B6'!L118,"(-)")</f>
        <v>(-)</v>
      </c>
      <c r="T36" s="68" t="str">
        <f>IFERROR('B6'!K125+'B6'!L125,"(-)")</f>
        <v>(-)</v>
      </c>
      <c r="U36" s="68" t="str">
        <f>IFERROR('B6'!K132+'B6'!L132,"(-)")</f>
        <v>(-)</v>
      </c>
      <c r="V36" s="68" t="str">
        <f>IFERROR('B6'!K139+'B6'!L139,"(-)")</f>
        <v>(-)</v>
      </c>
      <c r="W36" s="68" t="str">
        <f>IFERROR('B6'!K146+'B6'!L146,"(-)")</f>
        <v>(-)</v>
      </c>
      <c r="X36" s="68" t="str">
        <f>IFERROR('B6'!K153+'B6'!L153,"(-)")</f>
        <v>(-)</v>
      </c>
      <c r="Y36" s="68" t="str">
        <f>IFERROR('B6'!K160+'B6'!L160,"(-)")</f>
        <v>(-)</v>
      </c>
      <c r="Z36" s="67">
        <f t="shared" si="5"/>
        <v>0</v>
      </c>
    </row>
    <row r="37" spans="2:26" x14ac:dyDescent="0.25">
      <c r="B37" s="28" t="s">
        <v>997</v>
      </c>
      <c r="C37" s="11" t="s">
        <v>313</v>
      </c>
      <c r="D37" s="68" t="str">
        <f>IFERROR('B6'!K12+'B6'!L12,"(-)")</f>
        <v>(-)</v>
      </c>
      <c r="E37" s="68" t="str">
        <f>IFERROR('B6'!K19+'B6'!L19,"(-)")</f>
        <v>(-)</v>
      </c>
      <c r="F37" s="68" t="str">
        <f>IFERROR('B6'!K26+'B6'!L26,"(-)")</f>
        <v>(-)</v>
      </c>
      <c r="G37" s="68" t="str">
        <f>IFERROR('B6'!K33+'B6'!L33,"(-)")</f>
        <v>(-)</v>
      </c>
      <c r="H37" s="68" t="str">
        <f>IFERROR('B6'!K40+'B6'!L40,"(-)")</f>
        <v>(-)</v>
      </c>
      <c r="I37" s="68" t="str">
        <f>IFERROR('B6'!K47+'B6'!L47,"(-)")</f>
        <v>(-)</v>
      </c>
      <c r="J37" s="68">
        <f>IFERROR('B6'!K54+'B6'!L54,"(-)")</f>
        <v>0</v>
      </c>
      <c r="K37" s="68" t="str">
        <f>IFERROR('B6'!K61+'B6'!L61,"(-)")</f>
        <v>(-)</v>
      </c>
      <c r="L37" s="68" t="str">
        <f>IFERROR('B6'!K68+'B6'!L68,"(-)")</f>
        <v>(-)</v>
      </c>
      <c r="M37" s="68" t="str">
        <f>IFERROR('B6'!K75+'B6'!L75,"(-)")</f>
        <v>(-)</v>
      </c>
      <c r="N37" s="68" t="str">
        <f>IFERROR('B6'!K82+'B6'!L82,"(-)")</f>
        <v>(-)</v>
      </c>
      <c r="O37" s="68" t="str">
        <f>IFERROR('B6'!K89+'B6'!L89,"(-)")</f>
        <v>(-)</v>
      </c>
      <c r="P37" s="68" t="str">
        <f>IFERROR('B6'!K96+'B6'!L96,"(-)")</f>
        <v>(-)</v>
      </c>
      <c r="Q37" s="68" t="str">
        <f>IFERROR('B6'!K103+'B6'!L103,"(-)")</f>
        <v>(-)</v>
      </c>
      <c r="R37" s="68" t="str">
        <f>IFERROR('B6'!K110+'B6'!L110,"(-)")</f>
        <v>(-)</v>
      </c>
      <c r="S37" s="68" t="str">
        <f>IFERROR('B6'!K117+'B6'!L117,"(-)")</f>
        <v>(-)</v>
      </c>
      <c r="T37" s="68" t="str">
        <f>IFERROR('B6'!K124+'B6'!L124,"(-)")</f>
        <v>(-)</v>
      </c>
      <c r="U37" s="68" t="str">
        <f>IFERROR('B6'!K131+'B6'!L131,"(-)")</f>
        <v>(-)</v>
      </c>
      <c r="V37" s="68" t="str">
        <f>IFERROR('B6'!K138+'B6'!L138,"(-)")</f>
        <v>(-)</v>
      </c>
      <c r="W37" s="68" t="str">
        <f>IFERROR('B6'!K145+'B6'!L145,"(-)")</f>
        <v>(-)</v>
      </c>
      <c r="X37" s="68" t="str">
        <f>IFERROR('B6'!K152+'B6'!L152,"(-)")</f>
        <v>(-)</v>
      </c>
      <c r="Y37" s="68" t="str">
        <f>IFERROR('B6'!K159+'B6'!L159,"(-)")</f>
        <v>(-)</v>
      </c>
      <c r="Z37" s="67">
        <f t="shared" si="5"/>
        <v>0</v>
      </c>
    </row>
    <row r="38" spans="2:26" x14ac:dyDescent="0.25">
      <c r="B38" s="25" t="s">
        <v>1092</v>
      </c>
      <c r="C38" s="36" t="s">
        <v>1008</v>
      </c>
      <c r="D38" s="67">
        <f t="shared" ref="D38:Y38" si="6">IFERROR(AVERAGE(D39:D41),"(-)")</f>
        <v>0.22222222222221999</v>
      </c>
      <c r="E38" s="67">
        <f t="shared" si="6"/>
        <v>0</v>
      </c>
      <c r="F38" s="67">
        <f t="shared" si="6"/>
        <v>2.8368794326240998</v>
      </c>
      <c r="G38" s="67">
        <f t="shared" si="6"/>
        <v>1.2012012012012001</v>
      </c>
      <c r="H38" s="67">
        <f t="shared" si="6"/>
        <v>1.1695906432748999</v>
      </c>
      <c r="I38" s="67">
        <f t="shared" si="6"/>
        <v>0</v>
      </c>
      <c r="J38" s="67">
        <f t="shared" si="6"/>
        <v>0.33333333333332998</v>
      </c>
      <c r="K38" s="67">
        <f t="shared" si="6"/>
        <v>0.62305295950156003</v>
      </c>
      <c r="L38" s="67">
        <f t="shared" si="6"/>
        <v>0.22222222222221999</v>
      </c>
      <c r="M38" s="67">
        <f t="shared" si="6"/>
        <v>0.30303030303029999</v>
      </c>
      <c r="N38" s="67">
        <f t="shared" si="6"/>
        <v>1.8055555555556</v>
      </c>
      <c r="O38" s="67">
        <f t="shared" si="6"/>
        <v>0.59523809523810001</v>
      </c>
      <c r="P38" s="67">
        <f t="shared" si="6"/>
        <v>0.87145969498911002</v>
      </c>
      <c r="Q38" s="67">
        <f t="shared" si="6"/>
        <v>4.8780487804878003</v>
      </c>
      <c r="R38" s="67">
        <f t="shared" si="6"/>
        <v>0.33003300330032997</v>
      </c>
      <c r="S38" s="67">
        <f t="shared" si="6"/>
        <v>0.87719298245613997</v>
      </c>
      <c r="T38" s="67">
        <f t="shared" si="6"/>
        <v>1.5576323987539</v>
      </c>
      <c r="U38" s="67">
        <f t="shared" si="6"/>
        <v>0.24691358024691001</v>
      </c>
      <c r="V38" s="67">
        <f t="shared" si="6"/>
        <v>2.5641025641025998</v>
      </c>
      <c r="W38" s="67">
        <f t="shared" si="6"/>
        <v>0.81300813008130002</v>
      </c>
      <c r="X38" s="67">
        <f t="shared" si="6"/>
        <v>1.1204481792717</v>
      </c>
      <c r="Y38" s="67">
        <f t="shared" si="6"/>
        <v>1.9047619047619</v>
      </c>
      <c r="Z38" s="67">
        <f>IFERROR(AVERAGE(D38:Z38),"(-)")</f>
        <v>1.0641707472459001</v>
      </c>
    </row>
    <row r="39" spans="2:26" x14ac:dyDescent="0.25">
      <c r="B39" s="28" t="s">
        <v>985</v>
      </c>
      <c r="C39" s="11" t="s">
        <v>315</v>
      </c>
      <c r="D39" s="68">
        <f>'B7'!M6</f>
        <v>0.66666666666666996</v>
      </c>
      <c r="E39" s="68">
        <f>'B7'!M7</f>
        <v>0</v>
      </c>
      <c r="F39" s="68">
        <f>'B7'!M8</f>
        <v>4.2553191489362003</v>
      </c>
      <c r="G39" s="68">
        <f>'B7'!M9</f>
        <v>3.6036036036036001</v>
      </c>
      <c r="H39" s="68">
        <f>'B7'!M10</f>
        <v>3.5087719298245998</v>
      </c>
      <c r="I39" s="68">
        <f>'B7'!M11</f>
        <v>0</v>
      </c>
      <c r="J39" s="68">
        <f>'B7'!M12</f>
        <v>1</v>
      </c>
      <c r="K39" s="68">
        <f>'B7'!M13</f>
        <v>1.8691588785047</v>
      </c>
      <c r="L39" s="68">
        <f>'B7'!M14</f>
        <v>0.66666666666666996</v>
      </c>
      <c r="M39" s="68">
        <f>'B7'!M15</f>
        <v>0.90909090909090995</v>
      </c>
      <c r="N39" s="68">
        <f>'B7'!M16</f>
        <v>5.4166666666666998</v>
      </c>
      <c r="O39" s="68">
        <f>'B7'!M17</f>
        <v>1.7857142857143</v>
      </c>
      <c r="P39" s="68">
        <f>'B7'!M18</f>
        <v>2.6143790849672999</v>
      </c>
      <c r="Q39" s="68">
        <f>'B7'!M19</f>
        <v>7.3170731707316996</v>
      </c>
      <c r="R39" s="68">
        <f>'B7'!M20</f>
        <v>0.99009900990098998</v>
      </c>
      <c r="S39" s="68">
        <f>'B7'!M21</f>
        <v>2.6315789473683999</v>
      </c>
      <c r="T39" s="68">
        <f>'B7'!M22</f>
        <v>4.6728971962617001</v>
      </c>
      <c r="U39" s="68">
        <f>'B7'!M23</f>
        <v>0.74074074074074003</v>
      </c>
      <c r="V39" s="68">
        <f>'B7'!M24</f>
        <v>3.8461538461538001</v>
      </c>
      <c r="W39" s="68">
        <f>'B7'!M25</f>
        <v>1.219512195122</v>
      </c>
      <c r="X39" s="68">
        <f>'B7'!M26</f>
        <v>1.6806722689075999</v>
      </c>
      <c r="Y39" s="68">
        <f>'B7'!M27</f>
        <v>2.8571428571428998</v>
      </c>
      <c r="Z39" s="67">
        <f>IFERROR(AVERAGE(D39:Y39),"(-)")</f>
        <v>2.3750867305896</v>
      </c>
    </row>
    <row r="40" spans="2:26" x14ac:dyDescent="0.25">
      <c r="B40" s="28" t="s">
        <v>989</v>
      </c>
      <c r="C40" s="11" t="s">
        <v>316</v>
      </c>
      <c r="D40" s="68">
        <f>'B7'!N6</f>
        <v>0</v>
      </c>
      <c r="E40" s="68">
        <f>'B7'!N7</f>
        <v>0</v>
      </c>
      <c r="F40" s="68">
        <f>'B7'!N8</f>
        <v>0</v>
      </c>
      <c r="G40" s="68">
        <f>'B7'!N9</f>
        <v>0</v>
      </c>
      <c r="H40" s="68">
        <f>'B7'!N10</f>
        <v>0</v>
      </c>
      <c r="I40" s="68">
        <f>'B7'!N11</f>
        <v>0</v>
      </c>
      <c r="J40" s="68">
        <f>'B7'!N12</f>
        <v>0</v>
      </c>
      <c r="K40" s="68">
        <f>'B7'!N13</f>
        <v>0</v>
      </c>
      <c r="L40" s="68">
        <f>'B7'!N14</f>
        <v>0</v>
      </c>
      <c r="M40" s="68">
        <f>'B7'!N15</f>
        <v>0</v>
      </c>
      <c r="N40" s="68">
        <f>'B7'!N16</f>
        <v>0</v>
      </c>
      <c r="O40" s="68">
        <f>'B7'!N17</f>
        <v>0</v>
      </c>
      <c r="P40" s="68">
        <f>'B7'!N18</f>
        <v>0</v>
      </c>
      <c r="Q40" s="68">
        <f>'B7'!N19</f>
        <v>0</v>
      </c>
      <c r="R40" s="68">
        <f>'B7'!N20</f>
        <v>0</v>
      </c>
      <c r="S40" s="68">
        <f>'B7'!N21</f>
        <v>0</v>
      </c>
      <c r="T40" s="68">
        <f>'B7'!N22</f>
        <v>0</v>
      </c>
      <c r="U40" s="68">
        <f>'B7'!N23</f>
        <v>0</v>
      </c>
      <c r="V40" s="68">
        <f>'B7'!N24</f>
        <v>0</v>
      </c>
      <c r="W40" s="68">
        <f>'B7'!N25</f>
        <v>0</v>
      </c>
      <c r="X40" s="68">
        <f>'B7'!N26</f>
        <v>0</v>
      </c>
      <c r="Y40" s="68">
        <f>'B7'!N27</f>
        <v>0</v>
      </c>
      <c r="Z40" s="67">
        <f>IFERROR(AVERAGE(D40:Y40),"(-)")</f>
        <v>0</v>
      </c>
    </row>
    <row r="41" spans="2:26" x14ac:dyDescent="0.25">
      <c r="B41" s="28" t="s">
        <v>987</v>
      </c>
      <c r="C41" s="11" t="s">
        <v>317</v>
      </c>
      <c r="D41" s="68">
        <f>'B7'!P6</f>
        <v>0</v>
      </c>
      <c r="E41" s="68">
        <f>'B7'!P7</f>
        <v>0</v>
      </c>
      <c r="F41" s="68">
        <f>'B7'!P8</f>
        <v>4.2553191489362003</v>
      </c>
      <c r="G41" s="68">
        <f>'B7'!P9</f>
        <v>0</v>
      </c>
      <c r="H41" s="68">
        <f>'B7'!P10</f>
        <v>0</v>
      </c>
      <c r="I41" s="68">
        <f>'B7'!P11</f>
        <v>0</v>
      </c>
      <c r="J41" s="68">
        <f>'B7'!P12</f>
        <v>0</v>
      </c>
      <c r="K41" s="68">
        <f>'B7'!P13</f>
        <v>0</v>
      </c>
      <c r="L41" s="68">
        <f>'B7'!P14</f>
        <v>0</v>
      </c>
      <c r="M41" s="68">
        <f>'B7'!P15</f>
        <v>0</v>
      </c>
      <c r="N41" s="68">
        <f>'B7'!P16</f>
        <v>0</v>
      </c>
      <c r="O41" s="68">
        <f>'B7'!P17</f>
        <v>0</v>
      </c>
      <c r="P41" s="68">
        <f>'B7'!P18</f>
        <v>0</v>
      </c>
      <c r="Q41" s="68">
        <f>'B7'!P19</f>
        <v>7.3170731707316996</v>
      </c>
      <c r="R41" s="68">
        <f>'B7'!P20</f>
        <v>0</v>
      </c>
      <c r="S41" s="68">
        <f>'B7'!P21</f>
        <v>0</v>
      </c>
      <c r="T41" s="68">
        <f>'B7'!P22</f>
        <v>0</v>
      </c>
      <c r="U41" s="68">
        <f>'B7'!P23</f>
        <v>0</v>
      </c>
      <c r="V41" s="68">
        <f>'B7'!P24</f>
        <v>3.8461538461538001</v>
      </c>
      <c r="W41" s="68">
        <f>'B7'!P25</f>
        <v>1.219512195122</v>
      </c>
      <c r="X41" s="68">
        <f>'B7'!P26</f>
        <v>1.6806722689075999</v>
      </c>
      <c r="Y41" s="68">
        <f>'B7'!P27</f>
        <v>2.8571428571428998</v>
      </c>
      <c r="Z41" s="67">
        <f>IFERROR(AVERAGE(D41:Y41),"(-)")</f>
        <v>0.96253970395428001</v>
      </c>
    </row>
    <row r="42" spans="2:26" x14ac:dyDescent="0.25">
      <c r="B42" s="25" t="s">
        <v>1093</v>
      </c>
      <c r="C42" s="36" t="s">
        <v>1094</v>
      </c>
      <c r="D42" s="67">
        <f t="shared" ref="D42:Y42" si="7">IFERROR(AVERAGE(D43:D47),"(-)")</f>
        <v>20.121212121212</v>
      </c>
      <c r="E42" s="67">
        <f t="shared" si="7"/>
        <v>20.246913580247</v>
      </c>
      <c r="F42" s="67">
        <f t="shared" si="7"/>
        <v>20</v>
      </c>
      <c r="G42" s="67">
        <f t="shared" si="7"/>
        <v>20.681818181817999</v>
      </c>
      <c r="H42" s="67">
        <f t="shared" si="7"/>
        <v>20.183486238532002</v>
      </c>
      <c r="I42" s="67">
        <f t="shared" si="7"/>
        <v>20.588235294118</v>
      </c>
      <c r="J42" s="67">
        <f t="shared" si="7"/>
        <v>20</v>
      </c>
      <c r="K42" s="67">
        <f t="shared" si="7"/>
        <v>20.196078431373</v>
      </c>
      <c r="L42" s="67">
        <f t="shared" si="7"/>
        <v>20</v>
      </c>
      <c r="M42" s="67">
        <f t="shared" si="7"/>
        <v>20</v>
      </c>
      <c r="N42" s="67">
        <f t="shared" si="7"/>
        <v>20.116279069767</v>
      </c>
      <c r="O42" s="67">
        <f t="shared" si="7"/>
        <v>20</v>
      </c>
      <c r="P42" s="67">
        <f t="shared" si="7"/>
        <v>20</v>
      </c>
      <c r="Q42" s="67">
        <f t="shared" si="7"/>
        <v>20.208333333333002</v>
      </c>
      <c r="R42" s="67">
        <f t="shared" si="7"/>
        <v>20</v>
      </c>
      <c r="S42" s="67">
        <f t="shared" si="7"/>
        <v>20.467836257310001</v>
      </c>
      <c r="T42" s="67">
        <f t="shared" si="7"/>
        <v>20</v>
      </c>
      <c r="U42" s="67">
        <f t="shared" si="7"/>
        <v>20</v>
      </c>
      <c r="V42" s="67">
        <f t="shared" si="7"/>
        <v>20</v>
      </c>
      <c r="W42" s="67">
        <f t="shared" si="7"/>
        <v>20.277777777777999</v>
      </c>
      <c r="X42" s="67">
        <f t="shared" si="7"/>
        <v>20</v>
      </c>
      <c r="Y42" s="67">
        <f t="shared" si="7"/>
        <v>20.277777777777999</v>
      </c>
      <c r="Z42" s="67">
        <f>IFERROR(AVERAGE(D42:Z42),"(-)")</f>
        <v>19.276771654925</v>
      </c>
    </row>
    <row r="43" spans="2:26" x14ac:dyDescent="0.25">
      <c r="B43" s="28" t="s">
        <v>985</v>
      </c>
      <c r="C43" s="11" t="s">
        <v>319</v>
      </c>
      <c r="D43" s="68">
        <f>(B8a!K8)</f>
        <v>107.87878787879001</v>
      </c>
      <c r="E43" s="68">
        <f>(B8a!K9)</f>
        <v>86.419753086420002</v>
      </c>
      <c r="F43" s="68">
        <f>(B8a!K10)</f>
        <v>81.578947368420998</v>
      </c>
      <c r="G43" s="68">
        <f>(B8a!K11)</f>
        <v>100</v>
      </c>
      <c r="H43" s="68">
        <f>(B8a!K12)</f>
        <v>100</v>
      </c>
      <c r="I43" s="68">
        <f>(B8a!K13)</f>
        <v>100</v>
      </c>
      <c r="J43" s="68">
        <f>(B8a!K14)</f>
        <v>100</v>
      </c>
      <c r="K43" s="68">
        <f>(B8a!K15)</f>
        <v>100</v>
      </c>
      <c r="L43" s="68">
        <f>(B8a!K16)</f>
        <v>100</v>
      </c>
      <c r="M43" s="68">
        <f>(B8a!K17)</f>
        <v>100</v>
      </c>
      <c r="N43" s="68">
        <f>(B8a!K18)</f>
        <v>100</v>
      </c>
      <c r="O43" s="68">
        <f>(B8a!K19)</f>
        <v>100</v>
      </c>
      <c r="P43" s="68">
        <f>(B8a!K20)</f>
        <v>100</v>
      </c>
      <c r="Q43" s="68">
        <f>(B8a!K21)</f>
        <v>100</v>
      </c>
      <c r="R43" s="68">
        <f>(B8a!K22)</f>
        <v>100</v>
      </c>
      <c r="S43" s="68">
        <f>(B8a!K23)</f>
        <v>100</v>
      </c>
      <c r="T43" s="68">
        <f>(B8a!K24)</f>
        <v>100</v>
      </c>
      <c r="U43" s="68">
        <f>(B8a!K25)</f>
        <v>100</v>
      </c>
      <c r="V43" s="68">
        <f>(B8a!K26)</f>
        <v>100</v>
      </c>
      <c r="W43" s="68">
        <f>(B8a!K27)</f>
        <v>100</v>
      </c>
      <c r="X43" s="68">
        <f>(B8a!K28)</f>
        <v>100</v>
      </c>
      <c r="Y43" s="68">
        <f>(B8a!K29)</f>
        <v>100</v>
      </c>
      <c r="Z43" s="67">
        <f>IFERROR(AVERAGE(D43:Y43),"(-)")</f>
        <v>98.903522196983005</v>
      </c>
    </row>
    <row r="44" spans="2:26" x14ac:dyDescent="0.25">
      <c r="B44" s="28" t="s">
        <v>987</v>
      </c>
      <c r="C44" s="11" t="s">
        <v>320</v>
      </c>
      <c r="D44" s="68">
        <f>B8a!L8</f>
        <v>-7.2727272727273</v>
      </c>
      <c r="E44" s="68">
        <f>B8a!L9</f>
        <v>14.814814814815</v>
      </c>
      <c r="F44" s="68">
        <f>B8a!L10</f>
        <v>18.421052631578998</v>
      </c>
      <c r="G44" s="68">
        <f>B8a!L11</f>
        <v>3.4090909090908998</v>
      </c>
      <c r="H44" s="68">
        <f>B8a!L12</f>
        <v>0.91743119266054995</v>
      </c>
      <c r="I44" s="68">
        <f>B8a!L13</f>
        <v>2.9411764705882</v>
      </c>
      <c r="J44" s="68">
        <f>B8a!L14</f>
        <v>0</v>
      </c>
      <c r="K44" s="68">
        <f>B8a!L15</f>
        <v>0.98039215686275005</v>
      </c>
      <c r="L44" s="68">
        <f>B8a!L16</f>
        <v>0</v>
      </c>
      <c r="M44" s="68">
        <f>B8a!L17</f>
        <v>0</v>
      </c>
      <c r="N44" s="68">
        <f>B8a!L18</f>
        <v>0.58139534883721</v>
      </c>
      <c r="O44" s="68">
        <f>B8a!L19</f>
        <v>0</v>
      </c>
      <c r="P44" s="68">
        <f>B8a!L20</f>
        <v>0</v>
      </c>
      <c r="Q44" s="68">
        <f>B8a!L21</f>
        <v>1.0416666666667</v>
      </c>
      <c r="R44" s="68">
        <f>B8a!L22</f>
        <v>0</v>
      </c>
      <c r="S44" s="68">
        <f>B8a!L23</f>
        <v>2.3391812865496999</v>
      </c>
      <c r="T44" s="68">
        <f>B8a!L24</f>
        <v>0</v>
      </c>
      <c r="U44" s="68">
        <f>B8a!L25</f>
        <v>0</v>
      </c>
      <c r="V44" s="68">
        <f>B8a!L26</f>
        <v>0</v>
      </c>
      <c r="W44" s="68">
        <f>B8a!L27</f>
        <v>1.3888888888888999</v>
      </c>
      <c r="X44" s="68">
        <f>B8a!L28</f>
        <v>0</v>
      </c>
      <c r="Y44" s="68">
        <f>B8a!L29</f>
        <v>1.3888888888888999</v>
      </c>
      <c r="Z44" s="67">
        <f>IFERROR(AVERAGE(D44:Y44),"(-)")</f>
        <v>1.8614205446682</v>
      </c>
    </row>
    <row r="45" spans="2:26" x14ac:dyDescent="0.25">
      <c r="B45" s="28" t="s">
        <v>989</v>
      </c>
      <c r="C45" s="11" t="s">
        <v>321</v>
      </c>
      <c r="D45" s="68">
        <f>B8a!M8</f>
        <v>0</v>
      </c>
      <c r="E45" s="68">
        <f>B8a!M9</f>
        <v>0</v>
      </c>
      <c r="F45" s="68">
        <f>B8a!M10</f>
        <v>0</v>
      </c>
      <c r="G45" s="68">
        <f>B8a!M11</f>
        <v>0</v>
      </c>
      <c r="H45" s="68">
        <f>B8a!M12</f>
        <v>0</v>
      </c>
      <c r="I45" s="68">
        <f>B8a!M13</f>
        <v>0</v>
      </c>
      <c r="J45" s="68">
        <f>B8a!M14</f>
        <v>0</v>
      </c>
      <c r="K45" s="68">
        <f>B8a!M15</f>
        <v>0</v>
      </c>
      <c r="L45" s="68">
        <f>B8a!M16</f>
        <v>0</v>
      </c>
      <c r="M45" s="68">
        <f>B8a!M17</f>
        <v>0</v>
      </c>
      <c r="N45" s="68">
        <f>B8a!M18</f>
        <v>0</v>
      </c>
      <c r="O45" s="68">
        <f>B8a!M19</f>
        <v>0</v>
      </c>
      <c r="P45" s="68">
        <f>B8a!M20</f>
        <v>0</v>
      </c>
      <c r="Q45" s="68">
        <f>B8a!M21</f>
        <v>0</v>
      </c>
      <c r="R45" s="68">
        <f>B8a!M22</f>
        <v>0</v>
      </c>
      <c r="S45" s="68">
        <f>B8a!M23</f>
        <v>0</v>
      </c>
      <c r="T45" s="68">
        <f>B8a!M24</f>
        <v>0</v>
      </c>
      <c r="U45" s="68">
        <f>B8a!M25</f>
        <v>0</v>
      </c>
      <c r="V45" s="68">
        <f>B8a!M26</f>
        <v>0</v>
      </c>
      <c r="W45" s="68">
        <f>B8a!M27</f>
        <v>0</v>
      </c>
      <c r="X45" s="68">
        <f>B8a!M28</f>
        <v>0</v>
      </c>
      <c r="Y45" s="68">
        <f>B8a!M29</f>
        <v>0</v>
      </c>
      <c r="Z45" s="67">
        <f>IFERROR(AVERAGE(D45:Y45),"(-)")</f>
        <v>0</v>
      </c>
    </row>
    <row r="46" spans="2:26" x14ac:dyDescent="0.25">
      <c r="B46" s="28" t="s">
        <v>991</v>
      </c>
      <c r="C46" s="11" t="s">
        <v>322</v>
      </c>
      <c r="D46" s="68">
        <f>B8b!I8</f>
        <v>0</v>
      </c>
      <c r="E46" s="68">
        <f>B8b!I9</f>
        <v>0</v>
      </c>
      <c r="F46" s="68">
        <f>B8b!I10</f>
        <v>0</v>
      </c>
      <c r="G46" s="68">
        <f>B8b!I11</f>
        <v>0</v>
      </c>
      <c r="H46" s="68">
        <f>B8b!I12</f>
        <v>0</v>
      </c>
      <c r="I46" s="68">
        <f>B8b!I13</f>
        <v>0</v>
      </c>
      <c r="J46" s="68">
        <f>B8b!I14</f>
        <v>0</v>
      </c>
      <c r="K46" s="68">
        <f>B8b!I15</f>
        <v>0</v>
      </c>
      <c r="L46" s="68">
        <f>B8b!I16</f>
        <v>0</v>
      </c>
      <c r="M46" s="68">
        <f>B8b!I17</f>
        <v>0</v>
      </c>
      <c r="N46" s="68">
        <f>B8b!I18</f>
        <v>0</v>
      </c>
      <c r="O46" s="68">
        <f>B8b!I19</f>
        <v>0</v>
      </c>
      <c r="P46" s="68">
        <f>B8b!I20</f>
        <v>0</v>
      </c>
      <c r="Q46" s="68">
        <f>B8b!I21</f>
        <v>0</v>
      </c>
      <c r="R46" s="68">
        <f>B8b!I22</f>
        <v>0</v>
      </c>
      <c r="S46" s="68">
        <f>B8b!I23</f>
        <v>0</v>
      </c>
      <c r="T46" s="68">
        <f>B8b!I24</f>
        <v>0</v>
      </c>
      <c r="U46" s="68">
        <f>B8b!I25</f>
        <v>0</v>
      </c>
      <c r="V46" s="68">
        <f>B8b!I26</f>
        <v>0</v>
      </c>
      <c r="W46" s="68">
        <f>B8b!I27</f>
        <v>0</v>
      </c>
      <c r="X46" s="68">
        <f>B8b!I28</f>
        <v>0</v>
      </c>
      <c r="Y46" s="68">
        <f>B8b!I29</f>
        <v>0</v>
      </c>
      <c r="Z46" s="67">
        <f>IFERROR(AVERAGE(D46:Y46),"(-)")</f>
        <v>0</v>
      </c>
    </row>
    <row r="47" spans="2:26" ht="31.5" x14ac:dyDescent="0.25">
      <c r="B47" s="28" t="s">
        <v>993</v>
      </c>
      <c r="C47" s="11" t="s">
        <v>323</v>
      </c>
      <c r="D47" s="68">
        <f>B8b!J8</f>
        <v>0</v>
      </c>
      <c r="E47" s="68">
        <f>B8b!J9</f>
        <v>0</v>
      </c>
      <c r="F47" s="68">
        <f>B8b!J10</f>
        <v>0</v>
      </c>
      <c r="G47" s="68">
        <f>B8b!J11</f>
        <v>0</v>
      </c>
      <c r="H47" s="68">
        <f>B8b!J12</f>
        <v>0</v>
      </c>
      <c r="I47" s="68">
        <f>B8b!J13</f>
        <v>0</v>
      </c>
      <c r="J47" s="68">
        <f>B8b!J14</f>
        <v>0</v>
      </c>
      <c r="K47" s="68">
        <f>B8b!J15</f>
        <v>0</v>
      </c>
      <c r="L47" s="68">
        <f>B8b!J16</f>
        <v>0</v>
      </c>
      <c r="M47" s="68">
        <f>B8b!J17</f>
        <v>0</v>
      </c>
      <c r="N47" s="68">
        <f>B8b!J18</f>
        <v>0</v>
      </c>
      <c r="O47" s="68">
        <f>B8b!J19</f>
        <v>0</v>
      </c>
      <c r="P47" s="68">
        <f>B8b!J20</f>
        <v>0</v>
      </c>
      <c r="Q47" s="68">
        <f>B8b!J21</f>
        <v>0</v>
      </c>
      <c r="R47" s="68">
        <f>B8b!J22</f>
        <v>0</v>
      </c>
      <c r="S47" s="68">
        <f>B8b!J23</f>
        <v>0</v>
      </c>
      <c r="T47" s="68">
        <f>B8b!J24</f>
        <v>0</v>
      </c>
      <c r="U47" s="68">
        <f>B8b!J25</f>
        <v>0</v>
      </c>
      <c r="V47" s="68">
        <f>B8b!J26</f>
        <v>0</v>
      </c>
      <c r="W47" s="68">
        <f>B8b!J27</f>
        <v>0</v>
      </c>
      <c r="X47" s="68">
        <f>B8b!J28</f>
        <v>0</v>
      </c>
      <c r="Y47" s="68">
        <f>B8b!J29</f>
        <v>0</v>
      </c>
      <c r="Z47" s="67">
        <f>IFERROR(AVERAGE(D47:Y47),"(-)")</f>
        <v>0</v>
      </c>
    </row>
    <row r="48" spans="2:26" x14ac:dyDescent="0.25">
      <c r="B48" s="25" t="s">
        <v>1095</v>
      </c>
      <c r="C48" s="36" t="s">
        <v>1096</v>
      </c>
      <c r="D48" s="67">
        <f t="shared" ref="D48:Y48" si="8">IFERROR(AVERAGE(D49:D51),"(-)")</f>
        <v>0.68297778313447</v>
      </c>
      <c r="E48" s="67">
        <f t="shared" si="8"/>
        <v>0.68297778313447</v>
      </c>
      <c r="F48" s="67">
        <f t="shared" si="8"/>
        <v>0.68297778313447</v>
      </c>
      <c r="G48" s="67">
        <f t="shared" si="8"/>
        <v>0.68297778313447</v>
      </c>
      <c r="H48" s="67">
        <f t="shared" si="8"/>
        <v>0.68297778313447</v>
      </c>
      <c r="I48" s="67">
        <f t="shared" si="8"/>
        <v>0.68297778313447</v>
      </c>
      <c r="J48" s="67">
        <f t="shared" si="8"/>
        <v>0.68297778313447</v>
      </c>
      <c r="K48" s="67">
        <f t="shared" si="8"/>
        <v>0.68297778313447</v>
      </c>
      <c r="L48" s="67">
        <f t="shared" si="8"/>
        <v>0.68297778313447</v>
      </c>
      <c r="M48" s="67">
        <f t="shared" si="8"/>
        <v>0.68297778313447</v>
      </c>
      <c r="N48" s="67">
        <f t="shared" si="8"/>
        <v>0.68297778313447</v>
      </c>
      <c r="O48" s="67">
        <f t="shared" si="8"/>
        <v>0.68297778313447</v>
      </c>
      <c r="P48" s="67">
        <f t="shared" si="8"/>
        <v>0.68297778313447</v>
      </c>
      <c r="Q48" s="67">
        <f t="shared" si="8"/>
        <v>0.68297778313447</v>
      </c>
      <c r="R48" s="67">
        <f t="shared" si="8"/>
        <v>0.68297778313447</v>
      </c>
      <c r="S48" s="67">
        <f t="shared" si="8"/>
        <v>0.68297778313447</v>
      </c>
      <c r="T48" s="67">
        <f t="shared" si="8"/>
        <v>0.68297778313447</v>
      </c>
      <c r="U48" s="67">
        <f t="shared" si="8"/>
        <v>0.68297778313447</v>
      </c>
      <c r="V48" s="67">
        <f t="shared" si="8"/>
        <v>0.68297778313447</v>
      </c>
      <c r="W48" s="67">
        <f t="shared" si="8"/>
        <v>0.68297778313447</v>
      </c>
      <c r="X48" s="67">
        <f t="shared" si="8"/>
        <v>0.68297778313447</v>
      </c>
      <c r="Y48" s="67">
        <f t="shared" si="8"/>
        <v>0.68297778313447</v>
      </c>
      <c r="Z48" s="67">
        <f>IFERROR(AVERAGE(D48:Z48),"(-)")</f>
        <v>0.65328309691122999</v>
      </c>
    </row>
    <row r="49" spans="2:26" ht="31.5" x14ac:dyDescent="0.25">
      <c r="B49" s="28" t="s">
        <v>985</v>
      </c>
      <c r="C49" s="11" t="s">
        <v>325</v>
      </c>
      <c r="D49" s="68">
        <f>'B9'!E10</f>
        <v>0</v>
      </c>
      <c r="E49" s="68">
        <f>'B9'!E10</f>
        <v>0</v>
      </c>
      <c r="F49" s="68">
        <f>'B9'!E10</f>
        <v>0</v>
      </c>
      <c r="G49" s="68">
        <f>'B9'!E10</f>
        <v>0</v>
      </c>
      <c r="H49" s="68">
        <f>'B9'!E10</f>
        <v>0</v>
      </c>
      <c r="I49" s="68">
        <f>'B9'!E10</f>
        <v>0</v>
      </c>
      <c r="J49" s="68">
        <f>'B9'!E10</f>
        <v>0</v>
      </c>
      <c r="K49" s="68">
        <f>'B9'!E10</f>
        <v>0</v>
      </c>
      <c r="L49" s="68">
        <f>'B9'!E10</f>
        <v>0</v>
      </c>
      <c r="M49" s="68">
        <f>'B9'!E10</f>
        <v>0</v>
      </c>
      <c r="N49" s="68">
        <f>'B9'!E10</f>
        <v>0</v>
      </c>
      <c r="O49" s="68">
        <f>'B9'!E10</f>
        <v>0</v>
      </c>
      <c r="P49" s="68">
        <f>'B9'!E10</f>
        <v>0</v>
      </c>
      <c r="Q49" s="68">
        <f>'B9'!E10</f>
        <v>0</v>
      </c>
      <c r="R49" s="68">
        <f>'B9'!E10</f>
        <v>0</v>
      </c>
      <c r="S49" s="68">
        <f>'B9'!E10</f>
        <v>0</v>
      </c>
      <c r="T49" s="68">
        <f>'B9'!E10</f>
        <v>0</v>
      </c>
      <c r="U49" s="68">
        <f>'B9'!E10</f>
        <v>0</v>
      </c>
      <c r="V49" s="68">
        <f>'B9'!E10</f>
        <v>0</v>
      </c>
      <c r="W49" s="68">
        <f>'B9'!E10</f>
        <v>0</v>
      </c>
      <c r="X49" s="68">
        <f>'B9'!E10</f>
        <v>0</v>
      </c>
      <c r="Y49" s="68">
        <f>'B9'!E10</f>
        <v>0</v>
      </c>
      <c r="Z49" s="67">
        <f>IFERROR(AVERAGE(D49:Y49),"(-)")</f>
        <v>0</v>
      </c>
    </row>
    <row r="50" spans="2:26" ht="31.5" x14ac:dyDescent="0.25">
      <c r="B50" s="28" t="s">
        <v>987</v>
      </c>
      <c r="C50" s="11" t="s">
        <v>326</v>
      </c>
      <c r="D50" s="68">
        <f>'B9'!E11</f>
        <v>0</v>
      </c>
      <c r="E50" s="68">
        <f>'B9'!E11</f>
        <v>0</v>
      </c>
      <c r="F50" s="68">
        <f>'B9'!E11</f>
        <v>0</v>
      </c>
      <c r="G50" s="68">
        <f>'B9'!E11</f>
        <v>0</v>
      </c>
      <c r="H50" s="68">
        <f>'B9'!E11</f>
        <v>0</v>
      </c>
      <c r="I50" s="68">
        <f>'B9'!E11</f>
        <v>0</v>
      </c>
      <c r="J50" s="68">
        <f>'B9'!E11</f>
        <v>0</v>
      </c>
      <c r="K50" s="68">
        <f>'B9'!E11</f>
        <v>0</v>
      </c>
      <c r="L50" s="68">
        <f>'B9'!E11</f>
        <v>0</v>
      </c>
      <c r="M50" s="68">
        <f>'B9'!E11</f>
        <v>0</v>
      </c>
      <c r="N50" s="68">
        <f>'B9'!E11</f>
        <v>0</v>
      </c>
      <c r="O50" s="68">
        <f>'B9'!E11</f>
        <v>0</v>
      </c>
      <c r="P50" s="68">
        <f>'B9'!E11</f>
        <v>0</v>
      </c>
      <c r="Q50" s="68">
        <f>'B9'!E11</f>
        <v>0</v>
      </c>
      <c r="R50" s="68">
        <f>'B9'!E11</f>
        <v>0</v>
      </c>
      <c r="S50" s="68">
        <f>'B9'!E11</f>
        <v>0</v>
      </c>
      <c r="T50" s="68">
        <f>'B9'!E11</f>
        <v>0</v>
      </c>
      <c r="U50" s="68">
        <f>'B9'!E11</f>
        <v>0</v>
      </c>
      <c r="V50" s="68">
        <f>'B9'!E11</f>
        <v>0</v>
      </c>
      <c r="W50" s="68">
        <f>'B9'!E11</f>
        <v>0</v>
      </c>
      <c r="X50" s="68">
        <f>'B9'!E11</f>
        <v>0</v>
      </c>
      <c r="Y50" s="68">
        <f>'B9'!E11</f>
        <v>0</v>
      </c>
      <c r="Z50" s="67">
        <f>IFERROR(AVERAGE(D50:Y50),"(-)")</f>
        <v>0</v>
      </c>
    </row>
    <row r="51" spans="2:26" x14ac:dyDescent="0.25">
      <c r="B51" s="28" t="s">
        <v>991</v>
      </c>
      <c r="C51" s="11" t="s">
        <v>327</v>
      </c>
      <c r="D51" s="68">
        <f>'B9'!E13</f>
        <v>2.0489333494033999</v>
      </c>
      <c r="E51" s="68">
        <f>'B9'!E13</f>
        <v>2.0489333494033999</v>
      </c>
      <c r="F51" s="68">
        <f>'B9'!E13</f>
        <v>2.0489333494033999</v>
      </c>
      <c r="G51" s="68">
        <f>'B9'!E13</f>
        <v>2.0489333494033999</v>
      </c>
      <c r="H51" s="68">
        <f>'B9'!E13</f>
        <v>2.0489333494033999</v>
      </c>
      <c r="I51" s="68">
        <f>'B9'!E13</f>
        <v>2.0489333494033999</v>
      </c>
      <c r="J51" s="68">
        <f>'B9'!E13</f>
        <v>2.0489333494033999</v>
      </c>
      <c r="K51" s="68">
        <f>'B9'!E13</f>
        <v>2.0489333494033999</v>
      </c>
      <c r="L51" s="68">
        <f>'B9'!E13</f>
        <v>2.0489333494033999</v>
      </c>
      <c r="M51" s="68">
        <f>'B9'!E13</f>
        <v>2.0489333494033999</v>
      </c>
      <c r="N51" s="68">
        <f>'B9'!E13</f>
        <v>2.0489333494033999</v>
      </c>
      <c r="O51" s="68">
        <f>'B9'!E13</f>
        <v>2.0489333494033999</v>
      </c>
      <c r="P51" s="68">
        <f>'B9'!E13</f>
        <v>2.0489333494033999</v>
      </c>
      <c r="Q51" s="68">
        <f>'B9'!E13</f>
        <v>2.0489333494033999</v>
      </c>
      <c r="R51" s="68">
        <f>'B9'!E13</f>
        <v>2.0489333494033999</v>
      </c>
      <c r="S51" s="68">
        <f>'B9'!E13</f>
        <v>2.0489333494033999</v>
      </c>
      <c r="T51" s="68">
        <f>'B9'!E13</f>
        <v>2.0489333494033999</v>
      </c>
      <c r="U51" s="68">
        <f>'B9'!E13</f>
        <v>2.0489333494033999</v>
      </c>
      <c r="V51" s="68">
        <f>'B9'!E13</f>
        <v>2.0489333494033999</v>
      </c>
      <c r="W51" s="68">
        <f>'B9'!E13</f>
        <v>2.0489333494033999</v>
      </c>
      <c r="X51" s="68">
        <f>'B9'!E13</f>
        <v>2.0489333494033999</v>
      </c>
      <c r="Y51" s="68">
        <f>'B9'!E13</f>
        <v>2.0489333494033999</v>
      </c>
      <c r="Z51" s="67">
        <f>IFERROR(AVERAGE(D51:Y51),"(-)")</f>
        <v>2.0489333494033999</v>
      </c>
    </row>
    <row r="52" spans="2:26" x14ac:dyDescent="0.25">
      <c r="B52" s="25" t="s">
        <v>1097</v>
      </c>
      <c r="C52" s="36" t="s">
        <v>1098</v>
      </c>
      <c r="D52" s="67">
        <f t="shared" ref="D52:Y52" si="9">IFERROR(AVERAGE(D53:D56),"(-)")</f>
        <v>0</v>
      </c>
      <c r="E52" s="67">
        <f t="shared" si="9"/>
        <v>0</v>
      </c>
      <c r="F52" s="67">
        <f t="shared" si="9"/>
        <v>0</v>
      </c>
      <c r="G52" s="67">
        <f t="shared" si="9"/>
        <v>0</v>
      </c>
      <c r="H52" s="67">
        <f t="shared" si="9"/>
        <v>0</v>
      </c>
      <c r="I52" s="67">
        <f t="shared" si="9"/>
        <v>0</v>
      </c>
      <c r="J52" s="67">
        <f t="shared" si="9"/>
        <v>0</v>
      </c>
      <c r="K52" s="67">
        <f t="shared" si="9"/>
        <v>0</v>
      </c>
      <c r="L52" s="67">
        <f t="shared" si="9"/>
        <v>0</v>
      </c>
      <c r="M52" s="67">
        <f t="shared" si="9"/>
        <v>0</v>
      </c>
      <c r="N52" s="67">
        <f t="shared" si="9"/>
        <v>0</v>
      </c>
      <c r="O52" s="67">
        <f t="shared" si="9"/>
        <v>0</v>
      </c>
      <c r="P52" s="67">
        <f t="shared" si="9"/>
        <v>0</v>
      </c>
      <c r="Q52" s="67">
        <f t="shared" si="9"/>
        <v>0</v>
      </c>
      <c r="R52" s="67">
        <f t="shared" si="9"/>
        <v>0</v>
      </c>
      <c r="S52" s="67">
        <f t="shared" si="9"/>
        <v>0</v>
      </c>
      <c r="T52" s="67">
        <f t="shared" si="9"/>
        <v>0</v>
      </c>
      <c r="U52" s="67">
        <f t="shared" si="9"/>
        <v>0</v>
      </c>
      <c r="V52" s="67">
        <f t="shared" si="9"/>
        <v>0</v>
      </c>
      <c r="W52" s="67">
        <f t="shared" si="9"/>
        <v>0</v>
      </c>
      <c r="X52" s="67">
        <f t="shared" si="9"/>
        <v>0</v>
      </c>
      <c r="Y52" s="67">
        <f t="shared" si="9"/>
        <v>0</v>
      </c>
      <c r="Z52" s="67">
        <f>IFERROR(AVERAGE(D52:Z52),"(-)")</f>
        <v>0</v>
      </c>
    </row>
    <row r="53" spans="2:26" x14ac:dyDescent="0.25">
      <c r="B53" s="28" t="s">
        <v>985</v>
      </c>
      <c r="C53" s="11" t="s">
        <v>329</v>
      </c>
      <c r="D53" s="68">
        <f>'B10'!L5</f>
        <v>0</v>
      </c>
      <c r="E53" s="68">
        <f>'B10'!L5</f>
        <v>0</v>
      </c>
      <c r="F53" s="68">
        <f>'B10'!L5</f>
        <v>0</v>
      </c>
      <c r="G53" s="68">
        <f>'B10'!L5</f>
        <v>0</v>
      </c>
      <c r="H53" s="68">
        <f>'B10'!L5</f>
        <v>0</v>
      </c>
      <c r="I53" s="68">
        <f>'B10'!L5</f>
        <v>0</v>
      </c>
      <c r="J53" s="68">
        <f>'B10'!L5</f>
        <v>0</v>
      </c>
      <c r="K53" s="68">
        <f>'B10'!L5</f>
        <v>0</v>
      </c>
      <c r="L53" s="68">
        <f>'B10'!L5</f>
        <v>0</v>
      </c>
      <c r="M53" s="68">
        <f>'B10'!L5</f>
        <v>0</v>
      </c>
      <c r="N53" s="68">
        <f>'B10'!L5</f>
        <v>0</v>
      </c>
      <c r="O53" s="68">
        <f>'B10'!L5</f>
        <v>0</v>
      </c>
      <c r="P53" s="68">
        <f>'B10'!L5</f>
        <v>0</v>
      </c>
      <c r="Q53" s="68">
        <f>'B10'!L5</f>
        <v>0</v>
      </c>
      <c r="R53" s="68">
        <f>'B10'!L5</f>
        <v>0</v>
      </c>
      <c r="S53" s="68">
        <f>'B10'!L5</f>
        <v>0</v>
      </c>
      <c r="T53" s="68">
        <f>'B10'!L5</f>
        <v>0</v>
      </c>
      <c r="U53" s="68">
        <f>'B10'!L5</f>
        <v>0</v>
      </c>
      <c r="V53" s="68">
        <f>'B10'!L5</f>
        <v>0</v>
      </c>
      <c r="W53" s="68">
        <f>'B10'!L5</f>
        <v>0</v>
      </c>
      <c r="X53" s="68">
        <f>'B10'!L5</f>
        <v>0</v>
      </c>
      <c r="Y53" s="68">
        <f>'B10'!L5</f>
        <v>0</v>
      </c>
      <c r="Z53" s="67">
        <f>IFERROR(AVERAGE(D53:Y53),"(-)")</f>
        <v>0</v>
      </c>
    </row>
    <row r="54" spans="2:26" x14ac:dyDescent="0.25">
      <c r="B54" s="28" t="s">
        <v>987</v>
      </c>
      <c r="C54" s="11" t="s">
        <v>330</v>
      </c>
      <c r="D54" s="68">
        <f>'B10'!M5</f>
        <v>0</v>
      </c>
      <c r="E54" s="68">
        <f>'B10'!M5</f>
        <v>0</v>
      </c>
      <c r="F54" s="68">
        <f>'B10'!M5</f>
        <v>0</v>
      </c>
      <c r="G54" s="68">
        <f>'B10'!M5</f>
        <v>0</v>
      </c>
      <c r="H54" s="68">
        <f>'B10'!M5</f>
        <v>0</v>
      </c>
      <c r="I54" s="68">
        <f>'B10'!M5</f>
        <v>0</v>
      </c>
      <c r="J54" s="68">
        <f>'B10'!M5</f>
        <v>0</v>
      </c>
      <c r="K54" s="68">
        <f>'B10'!M5</f>
        <v>0</v>
      </c>
      <c r="L54" s="68">
        <f>'B10'!M5</f>
        <v>0</v>
      </c>
      <c r="M54" s="68">
        <f>'B10'!M5</f>
        <v>0</v>
      </c>
      <c r="N54" s="68">
        <f>'B10'!M5</f>
        <v>0</v>
      </c>
      <c r="O54" s="68">
        <f>'B10'!M5</f>
        <v>0</v>
      </c>
      <c r="P54" s="68">
        <f>'B10'!M5</f>
        <v>0</v>
      </c>
      <c r="Q54" s="68">
        <f>'B10'!M5</f>
        <v>0</v>
      </c>
      <c r="R54" s="68">
        <f>'B10'!M5</f>
        <v>0</v>
      </c>
      <c r="S54" s="68">
        <f>'B10'!M5</f>
        <v>0</v>
      </c>
      <c r="T54" s="68">
        <f>'B10'!M5</f>
        <v>0</v>
      </c>
      <c r="U54" s="68">
        <f>'B10'!M5</f>
        <v>0</v>
      </c>
      <c r="V54" s="68">
        <f>'B10'!M5</f>
        <v>0</v>
      </c>
      <c r="W54" s="68">
        <f>'B10'!M5</f>
        <v>0</v>
      </c>
      <c r="X54" s="68">
        <f>'B10'!M5</f>
        <v>0</v>
      </c>
      <c r="Y54" s="68">
        <f>'B10'!M5</f>
        <v>0</v>
      </c>
      <c r="Z54" s="67">
        <f>IFERROR(AVERAGE(D54:Y54),"(-)")</f>
        <v>0</v>
      </c>
    </row>
    <row r="55" spans="2:26" x14ac:dyDescent="0.25">
      <c r="B55" s="28" t="s">
        <v>989</v>
      </c>
      <c r="C55" s="11" t="s">
        <v>331</v>
      </c>
      <c r="D55" s="68">
        <f>'B10'!K5</f>
        <v>0</v>
      </c>
      <c r="E55" s="68">
        <f>'B10'!K5</f>
        <v>0</v>
      </c>
      <c r="F55" s="68">
        <f>'B10'!K5</f>
        <v>0</v>
      </c>
      <c r="G55" s="68">
        <f>'B10'!K5</f>
        <v>0</v>
      </c>
      <c r="H55" s="68">
        <f>'B10'!K5</f>
        <v>0</v>
      </c>
      <c r="I55" s="68">
        <f>'B10'!K5</f>
        <v>0</v>
      </c>
      <c r="J55" s="68">
        <f>'B10'!K5</f>
        <v>0</v>
      </c>
      <c r="K55" s="68">
        <f>'B10'!K5</f>
        <v>0</v>
      </c>
      <c r="L55" s="68">
        <f>'B10'!K5</f>
        <v>0</v>
      </c>
      <c r="M55" s="68">
        <f>'B10'!K5</f>
        <v>0</v>
      </c>
      <c r="N55" s="68">
        <f>'B10'!K5</f>
        <v>0</v>
      </c>
      <c r="O55" s="68">
        <f>'B10'!K5</f>
        <v>0</v>
      </c>
      <c r="P55" s="68">
        <f>'B10'!K5</f>
        <v>0</v>
      </c>
      <c r="Q55" s="68">
        <f>'B10'!K5</f>
        <v>0</v>
      </c>
      <c r="R55" s="68">
        <f>'B10'!K5</f>
        <v>0</v>
      </c>
      <c r="S55" s="68">
        <f>'B10'!K5</f>
        <v>0</v>
      </c>
      <c r="T55" s="68">
        <f>'B10'!K5</f>
        <v>0</v>
      </c>
      <c r="U55" s="68">
        <f>'B10'!K5</f>
        <v>0</v>
      </c>
      <c r="V55" s="68">
        <f>'B10'!K5</f>
        <v>0</v>
      </c>
      <c r="W55" s="68">
        <f>'B10'!K5</f>
        <v>0</v>
      </c>
      <c r="X55" s="68">
        <f>'B10'!K5</f>
        <v>0</v>
      </c>
      <c r="Y55" s="68">
        <f>'B10'!K5</f>
        <v>0</v>
      </c>
      <c r="Z55" s="67">
        <f>IFERROR(AVERAGE(D55:Y55),"(-)")</f>
        <v>0</v>
      </c>
    </row>
    <row r="56" spans="2:26" x14ac:dyDescent="0.25">
      <c r="B56" s="28" t="s">
        <v>991</v>
      </c>
      <c r="C56" s="11" t="s">
        <v>332</v>
      </c>
      <c r="D56" s="68" t="str">
        <f>'B10'!J5</f>
        <v>(-)</v>
      </c>
      <c r="E56" s="68" t="str">
        <f>'B10'!J5</f>
        <v>(-)</v>
      </c>
      <c r="F56" s="68" t="str">
        <f>'B10'!J5</f>
        <v>(-)</v>
      </c>
      <c r="G56" s="68" t="str">
        <f>'B10'!J5</f>
        <v>(-)</v>
      </c>
      <c r="H56" s="68" t="str">
        <f>'B10'!J5</f>
        <v>(-)</v>
      </c>
      <c r="I56" s="68" t="str">
        <f>'B10'!J5</f>
        <v>(-)</v>
      </c>
      <c r="J56" s="68" t="str">
        <f>'B10'!J5</f>
        <v>(-)</v>
      </c>
      <c r="K56" s="68" t="str">
        <f>'B10'!J5</f>
        <v>(-)</v>
      </c>
      <c r="L56" s="68" t="str">
        <f>'B10'!J5</f>
        <v>(-)</v>
      </c>
      <c r="M56" s="68" t="str">
        <f>'B10'!J5</f>
        <v>(-)</v>
      </c>
      <c r="N56" s="68" t="str">
        <f>'B10'!J5</f>
        <v>(-)</v>
      </c>
      <c r="O56" s="68" t="str">
        <f>'B10'!J5</f>
        <v>(-)</v>
      </c>
      <c r="P56" s="68" t="str">
        <f>'B10'!J5</f>
        <v>(-)</v>
      </c>
      <c r="Q56" s="68" t="str">
        <f>'B10'!J5</f>
        <v>(-)</v>
      </c>
      <c r="R56" s="68" t="str">
        <f>'B10'!J5</f>
        <v>(-)</v>
      </c>
      <c r="S56" s="68" t="str">
        <f>'B10'!J5</f>
        <v>(-)</v>
      </c>
      <c r="T56" s="68" t="str">
        <f>'B10'!J5</f>
        <v>(-)</v>
      </c>
      <c r="U56" s="68" t="str">
        <f>'B10'!J5</f>
        <v>(-)</v>
      </c>
      <c r="V56" s="68" t="str">
        <f>'B10'!J5</f>
        <v>(-)</v>
      </c>
      <c r="W56" s="68" t="str">
        <f>'B10'!J5</f>
        <v>(-)</v>
      </c>
      <c r="X56" s="68" t="str">
        <f>'B10'!J5</f>
        <v>(-)</v>
      </c>
      <c r="Y56" s="68" t="str">
        <f>'B10'!J5</f>
        <v>(-)</v>
      </c>
      <c r="Z56" s="67" t="str">
        <f>IFERROR(AVERAGE(D56:Y56),"(-)")</f>
        <v>(-)</v>
      </c>
    </row>
    <row r="57" spans="2:26" x14ac:dyDescent="0.25">
      <c r="B57" s="25" t="s">
        <v>1099</v>
      </c>
      <c r="C57" s="36" t="s">
        <v>1100</v>
      </c>
      <c r="D57" s="67">
        <f t="shared" ref="D57:Y57" si="10">IFERROR(AVERAGE(D58,D62,D67,D77,D81),"(-)")</f>
        <v>18.821428571428999</v>
      </c>
      <c r="E57" s="67">
        <f t="shared" si="10"/>
        <v>0</v>
      </c>
      <c r="F57" s="67">
        <f t="shared" si="10"/>
        <v>0</v>
      </c>
      <c r="G57" s="67">
        <f t="shared" si="10"/>
        <v>0</v>
      </c>
      <c r="H57" s="67">
        <f t="shared" si="10"/>
        <v>0</v>
      </c>
      <c r="I57" s="67">
        <f t="shared" si="10"/>
        <v>0</v>
      </c>
      <c r="J57" s="67">
        <f t="shared" si="10"/>
        <v>0</v>
      </c>
      <c r="K57" s="67">
        <f t="shared" si="10"/>
        <v>0</v>
      </c>
      <c r="L57" s="67">
        <f t="shared" si="10"/>
        <v>0</v>
      </c>
      <c r="M57" s="67">
        <f t="shared" si="10"/>
        <v>0</v>
      </c>
      <c r="N57" s="67">
        <f t="shared" si="10"/>
        <v>0</v>
      </c>
      <c r="O57" s="67">
        <f t="shared" si="10"/>
        <v>0</v>
      </c>
      <c r="P57" s="67">
        <f t="shared" si="10"/>
        <v>0</v>
      </c>
      <c r="Q57" s="67">
        <f t="shared" si="10"/>
        <v>0</v>
      </c>
      <c r="R57" s="67">
        <f t="shared" si="10"/>
        <v>0</v>
      </c>
      <c r="S57" s="67">
        <f t="shared" si="10"/>
        <v>0</v>
      </c>
      <c r="T57" s="67">
        <f t="shared" si="10"/>
        <v>0</v>
      </c>
      <c r="U57" s="67">
        <f t="shared" si="10"/>
        <v>0</v>
      </c>
      <c r="V57" s="67">
        <f t="shared" si="10"/>
        <v>0</v>
      </c>
      <c r="W57" s="67">
        <f t="shared" si="10"/>
        <v>0</v>
      </c>
      <c r="X57" s="67">
        <f t="shared" si="10"/>
        <v>0</v>
      </c>
      <c r="Y57" s="67">
        <f t="shared" si="10"/>
        <v>0</v>
      </c>
      <c r="Z57" s="67">
        <f>IFERROR(AVERAGE(D57:Z57),"(-)")</f>
        <v>0.81832298136645998</v>
      </c>
    </row>
    <row r="58" spans="2:26" x14ac:dyDescent="0.25">
      <c r="B58" s="29" t="s">
        <v>985</v>
      </c>
      <c r="C58" s="36" t="s">
        <v>565</v>
      </c>
      <c r="D58" s="67">
        <f t="shared" ref="D58:Y58" si="11">IFERROR(AVERAGE(D59:D61),"(-)")</f>
        <v>40</v>
      </c>
      <c r="E58" s="67">
        <f t="shared" si="11"/>
        <v>0</v>
      </c>
      <c r="F58" s="67">
        <f t="shared" si="11"/>
        <v>0</v>
      </c>
      <c r="G58" s="67">
        <f t="shared" si="11"/>
        <v>0</v>
      </c>
      <c r="H58" s="67">
        <f t="shared" si="11"/>
        <v>0</v>
      </c>
      <c r="I58" s="67">
        <f t="shared" si="11"/>
        <v>0</v>
      </c>
      <c r="J58" s="67">
        <f t="shared" si="11"/>
        <v>0</v>
      </c>
      <c r="K58" s="67">
        <f t="shared" si="11"/>
        <v>0</v>
      </c>
      <c r="L58" s="67">
        <f t="shared" si="11"/>
        <v>0</v>
      </c>
      <c r="M58" s="67">
        <f t="shared" si="11"/>
        <v>0</v>
      </c>
      <c r="N58" s="67">
        <f t="shared" si="11"/>
        <v>0</v>
      </c>
      <c r="O58" s="67">
        <f t="shared" si="11"/>
        <v>0</v>
      </c>
      <c r="P58" s="67">
        <f t="shared" si="11"/>
        <v>0</v>
      </c>
      <c r="Q58" s="67">
        <f t="shared" si="11"/>
        <v>0</v>
      </c>
      <c r="R58" s="67">
        <f t="shared" si="11"/>
        <v>0</v>
      </c>
      <c r="S58" s="67">
        <f t="shared" si="11"/>
        <v>0</v>
      </c>
      <c r="T58" s="67">
        <f t="shared" si="11"/>
        <v>0</v>
      </c>
      <c r="U58" s="67">
        <f t="shared" si="11"/>
        <v>0</v>
      </c>
      <c r="V58" s="67">
        <f t="shared" si="11"/>
        <v>0</v>
      </c>
      <c r="W58" s="67">
        <f t="shared" si="11"/>
        <v>0</v>
      </c>
      <c r="X58" s="67">
        <f t="shared" si="11"/>
        <v>0</v>
      </c>
      <c r="Y58" s="67">
        <f t="shared" si="11"/>
        <v>0</v>
      </c>
      <c r="Z58" s="67">
        <f>IFERROR(AVERAGE(D58:Z58),"(-)")</f>
        <v>1.7391304347826</v>
      </c>
    </row>
    <row r="59" spans="2:26" ht="31.5" x14ac:dyDescent="0.25">
      <c r="B59" s="28"/>
      <c r="C59" s="11" t="s">
        <v>335</v>
      </c>
      <c r="D59" s="68">
        <f>IFERROR(AVERAGE('B11'!J9:J10),"(-)")</f>
        <v>100</v>
      </c>
      <c r="E59" s="68">
        <f>IFERROR(AVERAGE('B11'!J41:J42),"(-)")</f>
        <v>0</v>
      </c>
      <c r="F59" s="68">
        <f>IFERROR(AVERAGE('B11'!J73:J74),"(-)")</f>
        <v>0</v>
      </c>
      <c r="G59" s="68">
        <f>IFERROR(AVERAGE('B11'!J105:J106),"(-)")</f>
        <v>0</v>
      </c>
      <c r="H59" s="68">
        <f>IFERROR(AVERAGE('B11'!J137:J138),"(-)")</f>
        <v>0</v>
      </c>
      <c r="I59" s="68">
        <f>IFERROR(AVERAGE('B11'!J169:J170),"(-)")</f>
        <v>0</v>
      </c>
      <c r="J59" s="68">
        <f>IFERROR(AVERAGE('B11'!J201:J202),"(-)")</f>
        <v>0</v>
      </c>
      <c r="K59" s="68">
        <f>IFERROR(AVERAGE('B11'!J233:J234),"(-)")</f>
        <v>0</v>
      </c>
      <c r="L59" s="68">
        <f>IFERROR(AVERAGE('B11'!J265:J266),"(-)")</f>
        <v>0</v>
      </c>
      <c r="M59" s="68">
        <f>IFERROR(AVERAGE('B11'!J297:J298),"(-)")</f>
        <v>0</v>
      </c>
      <c r="N59" s="68">
        <f>IFERROR(AVERAGE('B11'!J329:J330),"(-)")</f>
        <v>0</v>
      </c>
      <c r="O59" s="68">
        <f>IFERROR(AVERAGE('B11'!J361:J362),"(-)")</f>
        <v>0</v>
      </c>
      <c r="P59" s="68">
        <f>IFERROR(AVERAGE('B11'!J393:J394),"(-)")</f>
        <v>0</v>
      </c>
      <c r="Q59" s="68">
        <f>IFERROR(AVERAGE('B11'!J425:J426),"(-)")</f>
        <v>0</v>
      </c>
      <c r="R59" s="68">
        <f>IFERROR(AVERAGE('B11'!J457:J458),"(-)")</f>
        <v>0</v>
      </c>
      <c r="S59" s="68">
        <f>IFERROR(AVERAGE('B11'!J489:J490),"(-)")</f>
        <v>0</v>
      </c>
      <c r="T59" s="68">
        <f>IFERROR(AVERAGE('B11'!J521:J522),"(-)")</f>
        <v>0</v>
      </c>
      <c r="U59" s="68">
        <f>IFERROR(AVERAGE('B11'!J553:J554),"(-)")</f>
        <v>0</v>
      </c>
      <c r="V59" s="68">
        <f>IFERROR(AVERAGE('B11'!J585:J586),"(-)")</f>
        <v>0</v>
      </c>
      <c r="W59" s="68">
        <f>IFERROR(AVERAGE('B11'!J617:J618),"(-)")</f>
        <v>0</v>
      </c>
      <c r="X59" s="68">
        <f>IFERROR(AVERAGE('B11'!J649:J650),"(-)")</f>
        <v>0</v>
      </c>
      <c r="Y59" s="68">
        <f>IFERROR(AVERAGE('B11'!J681:J682),"(-)")</f>
        <v>0</v>
      </c>
      <c r="Z59" s="67">
        <f>IFERROR(AVERAGE(D59:Y59),"(-)")</f>
        <v>4.5454545454544997</v>
      </c>
    </row>
    <row r="60" spans="2:26" x14ac:dyDescent="0.25">
      <c r="B60" s="28"/>
      <c r="C60" s="11" t="s">
        <v>337</v>
      </c>
      <c r="D60" s="68">
        <f>IFERROR(AVERAGE('B11'!I9:I10),"(-)")</f>
        <v>20</v>
      </c>
      <c r="E60" s="68">
        <f>IFERROR(AVERAGE('B11'!I41:I42),"(-)")</f>
        <v>0</v>
      </c>
      <c r="F60" s="68">
        <f>IFERROR(AVERAGE('B11'!I73:I74),"(-)")</f>
        <v>0</v>
      </c>
      <c r="G60" s="68">
        <f>IFERROR(AVERAGE('B11'!I105:I106),"(-)")</f>
        <v>0</v>
      </c>
      <c r="H60" s="68">
        <f>IFERROR(AVERAGE('B11'!I137:I138),"(-)")</f>
        <v>0</v>
      </c>
      <c r="I60" s="68">
        <f>IFERROR(AVERAGE('B11'!I169:I170),"(-)")</f>
        <v>0</v>
      </c>
      <c r="J60" s="68">
        <f>IFERROR(AVERAGE('B11'!I201:I202),"(-)")</f>
        <v>0</v>
      </c>
      <c r="K60" s="68">
        <f>IFERROR(AVERAGE('B11'!I233:I234),"(-)")</f>
        <v>0</v>
      </c>
      <c r="L60" s="68">
        <f>IFERROR(AVERAGE('B11'!I265:I266),"(-)")</f>
        <v>0</v>
      </c>
      <c r="M60" s="68">
        <f>IFERROR(AVERAGE('B11'!I297:I298),"(-)")</f>
        <v>0</v>
      </c>
      <c r="N60" s="68">
        <f>IFERROR(AVERAGE('B11'!I329:I330),"(-)")</f>
        <v>0</v>
      </c>
      <c r="O60" s="68">
        <f>IFERROR(AVERAGE('B11'!I361:I362),"(-)")</f>
        <v>0</v>
      </c>
      <c r="P60" s="68">
        <f>IFERROR(AVERAGE('B11'!I393:I394),"(-)")</f>
        <v>0</v>
      </c>
      <c r="Q60" s="68">
        <f>IFERROR(AVERAGE('B11'!I425:I426),"(-)")</f>
        <v>0</v>
      </c>
      <c r="R60" s="68">
        <f>IFERROR(AVERAGE('B11'!I457:I458),"(-)")</f>
        <v>0</v>
      </c>
      <c r="S60" s="68">
        <f>IFERROR(AVERAGE('B11'!I489:I490),"(-)")</f>
        <v>0</v>
      </c>
      <c r="T60" s="68">
        <f>IFERROR(AVERAGE('B11'!I521:I522),"(-)")</f>
        <v>0</v>
      </c>
      <c r="U60" s="68">
        <f>IFERROR(AVERAGE('B11'!I553:I554),"(-)")</f>
        <v>0</v>
      </c>
      <c r="V60" s="68">
        <f>IFERROR(AVERAGE('B11'!I585:I586),"(-)")</f>
        <v>0</v>
      </c>
      <c r="W60" s="68">
        <f>IFERROR(AVERAGE('B11'!I617:I618),"(-)")</f>
        <v>0</v>
      </c>
      <c r="X60" s="68">
        <f>IFERROR(AVERAGE('B11'!I649:I650),"(-)")</f>
        <v>0</v>
      </c>
      <c r="Y60" s="68">
        <f>IFERROR(AVERAGE('B11'!I681:I682),"(-)")</f>
        <v>0</v>
      </c>
      <c r="Z60" s="67">
        <f>IFERROR(AVERAGE(D60:Y60),"(-)")</f>
        <v>0.90909090909090995</v>
      </c>
    </row>
    <row r="61" spans="2:26" ht="31.5" x14ac:dyDescent="0.25">
      <c r="B61" s="28"/>
      <c r="C61" s="11" t="s">
        <v>339</v>
      </c>
      <c r="D61" s="68">
        <f>IFERROR(AVERAGE('B11'!K9:K10),"(-)")</f>
        <v>0</v>
      </c>
      <c r="E61" s="68">
        <f>IFERROR(AVERAGE('B11'!K41:K42),"(-)")</f>
        <v>0</v>
      </c>
      <c r="F61" s="68">
        <f>IFERROR(AVERAGE('B11'!K73:K74),"(-)")</f>
        <v>0</v>
      </c>
      <c r="G61" s="68">
        <f>IFERROR(AVERAGE('B11'!K105:K106),"(-)")</f>
        <v>0</v>
      </c>
      <c r="H61" s="68">
        <f>IFERROR(AVERAGE('B11'!K137:K138),"(-)")</f>
        <v>0</v>
      </c>
      <c r="I61" s="68">
        <f>IFERROR(AVERAGE('B11'!K169:K170),"(-)")</f>
        <v>0</v>
      </c>
      <c r="J61" s="68">
        <f>IFERROR(AVERAGE('B11'!K201:K202),"(-)")</f>
        <v>0</v>
      </c>
      <c r="K61" s="68">
        <f>IFERROR(AVERAGE('B11'!K233:K234),"(-)")</f>
        <v>0</v>
      </c>
      <c r="L61" s="68">
        <f>IFERROR(AVERAGE('B11'!K265:K266),"(-)")</f>
        <v>0</v>
      </c>
      <c r="M61" s="68">
        <f>IFERROR(AVERAGE('B11'!K297:K298),"(-)")</f>
        <v>0</v>
      </c>
      <c r="N61" s="68">
        <f>IFERROR(AVERAGE('B11'!K329:K330),"(-)")</f>
        <v>0</v>
      </c>
      <c r="O61" s="68">
        <f>IFERROR(AVERAGE('B11'!K361:K362),"(-)")</f>
        <v>0</v>
      </c>
      <c r="P61" s="68">
        <f>IFERROR(AVERAGE('B11'!K393:K394),"(-)")</f>
        <v>0</v>
      </c>
      <c r="Q61" s="68">
        <f>IFERROR(AVERAGE('B11'!K425:K426),"(-)")</f>
        <v>0</v>
      </c>
      <c r="R61" s="68">
        <f>IFERROR(AVERAGE('B11'!K457:K458),"(-)")</f>
        <v>0</v>
      </c>
      <c r="S61" s="68">
        <f>IFERROR(AVERAGE('B11'!K489:K490),"(-)")</f>
        <v>0</v>
      </c>
      <c r="T61" s="68">
        <f>IFERROR(AVERAGE('B11'!K521:K522),"(-)")</f>
        <v>0</v>
      </c>
      <c r="U61" s="68">
        <f>IFERROR(AVERAGE('B11'!K553:K554),"(-)")</f>
        <v>0</v>
      </c>
      <c r="V61" s="68">
        <f>IFERROR(AVERAGE('B11'!K585:K586),"(-)")</f>
        <v>0</v>
      </c>
      <c r="W61" s="68">
        <f>IFERROR(AVERAGE('B11'!K617:K618),"(-)")</f>
        <v>0</v>
      </c>
      <c r="X61" s="68">
        <f>IFERROR(AVERAGE('B11'!K649:K650),"(-)")</f>
        <v>0</v>
      </c>
      <c r="Y61" s="68">
        <f>IFERROR(AVERAGE('B11'!K681:K682),"(-)")</f>
        <v>0</v>
      </c>
      <c r="Z61" s="67">
        <f>IFERROR(AVERAGE(D61:Y61),"(-)")</f>
        <v>0</v>
      </c>
    </row>
    <row r="62" spans="2:26" x14ac:dyDescent="0.25">
      <c r="B62" s="29" t="s">
        <v>987</v>
      </c>
      <c r="C62" s="36" t="s">
        <v>566</v>
      </c>
      <c r="D62" s="67">
        <f t="shared" ref="D62:Y62" si="12">IFERROR(AVERAGE(D63:D66),"(-)")</f>
        <v>26.25</v>
      </c>
      <c r="E62" s="67">
        <f t="shared" si="12"/>
        <v>0</v>
      </c>
      <c r="F62" s="67">
        <f t="shared" si="12"/>
        <v>0</v>
      </c>
      <c r="G62" s="67">
        <f t="shared" si="12"/>
        <v>0</v>
      </c>
      <c r="H62" s="67">
        <f t="shared" si="12"/>
        <v>0</v>
      </c>
      <c r="I62" s="67">
        <f t="shared" si="12"/>
        <v>0</v>
      </c>
      <c r="J62" s="67">
        <f t="shared" si="12"/>
        <v>0</v>
      </c>
      <c r="K62" s="67">
        <f t="shared" si="12"/>
        <v>0</v>
      </c>
      <c r="L62" s="67">
        <f t="shared" si="12"/>
        <v>0</v>
      </c>
      <c r="M62" s="67">
        <f t="shared" si="12"/>
        <v>0</v>
      </c>
      <c r="N62" s="67">
        <f t="shared" si="12"/>
        <v>0</v>
      </c>
      <c r="O62" s="67">
        <f t="shared" si="12"/>
        <v>0</v>
      </c>
      <c r="P62" s="67">
        <f t="shared" si="12"/>
        <v>0</v>
      </c>
      <c r="Q62" s="67">
        <f t="shared" si="12"/>
        <v>0</v>
      </c>
      <c r="R62" s="67">
        <f t="shared" si="12"/>
        <v>0</v>
      </c>
      <c r="S62" s="67">
        <f t="shared" si="12"/>
        <v>0</v>
      </c>
      <c r="T62" s="67">
        <f t="shared" si="12"/>
        <v>0</v>
      </c>
      <c r="U62" s="67">
        <f t="shared" si="12"/>
        <v>0</v>
      </c>
      <c r="V62" s="67">
        <f t="shared" si="12"/>
        <v>0</v>
      </c>
      <c r="W62" s="67">
        <f t="shared" si="12"/>
        <v>0</v>
      </c>
      <c r="X62" s="67">
        <f t="shared" si="12"/>
        <v>0</v>
      </c>
      <c r="Y62" s="67">
        <f t="shared" si="12"/>
        <v>0</v>
      </c>
      <c r="Z62" s="67">
        <f>IFERROR(AVERAGE(D62:Z62),"(-)")</f>
        <v>1.1413043478261</v>
      </c>
    </row>
    <row r="63" spans="2:26" ht="31.5" x14ac:dyDescent="0.25">
      <c r="B63" s="28"/>
      <c r="C63" s="11" t="s">
        <v>342</v>
      </c>
      <c r="D63" s="68">
        <f>'B11'!I18</f>
        <v>40</v>
      </c>
      <c r="E63" s="68">
        <f>'B11'!I50</f>
        <v>0</v>
      </c>
      <c r="F63" s="68">
        <f>'B11'!I82</f>
        <v>0</v>
      </c>
      <c r="G63" s="68">
        <f>'B11'!I114</f>
        <v>0</v>
      </c>
      <c r="H63" s="68">
        <f>'B11'!I146</f>
        <v>0</v>
      </c>
      <c r="I63" s="68">
        <f>'B11'!I178</f>
        <v>0</v>
      </c>
      <c r="J63" s="68">
        <f>'B11'!I210</f>
        <v>0</v>
      </c>
      <c r="K63" s="68">
        <f>'B11'!I242</f>
        <v>0</v>
      </c>
      <c r="L63" s="68">
        <f>'B11'!I274</f>
        <v>0</v>
      </c>
      <c r="M63" s="68">
        <f>'B11'!I306</f>
        <v>0</v>
      </c>
      <c r="N63" s="68">
        <f>'B11'!I338</f>
        <v>0</v>
      </c>
      <c r="O63" s="68">
        <f>'B11'!I370</f>
        <v>0</v>
      </c>
      <c r="P63" s="68">
        <f>'B11'!I402</f>
        <v>0</v>
      </c>
      <c r="Q63" s="68">
        <f>'B11'!I434</f>
        <v>0</v>
      </c>
      <c r="R63" s="68">
        <f>'B11'!I466</f>
        <v>0</v>
      </c>
      <c r="S63" s="68">
        <f>'B11'!I498</f>
        <v>0</v>
      </c>
      <c r="T63" s="68">
        <f>'B11'!I530</f>
        <v>0</v>
      </c>
      <c r="U63" s="68">
        <f>'B11'!I562</f>
        <v>0</v>
      </c>
      <c r="V63" s="68">
        <f>'B11'!I594</f>
        <v>0</v>
      </c>
      <c r="W63" s="68">
        <f>'B11'!I626</f>
        <v>0</v>
      </c>
      <c r="X63" s="68">
        <f>'B11'!I658</f>
        <v>0</v>
      </c>
      <c r="Y63" s="68">
        <f>'B11'!I690</f>
        <v>0</v>
      </c>
      <c r="Z63" s="67">
        <f>IFERROR(AVERAGE(D63:Y63),"(-)")</f>
        <v>1.8181818181817999</v>
      </c>
    </row>
    <row r="64" spans="2:26" x14ac:dyDescent="0.25">
      <c r="B64" s="28"/>
      <c r="C64" s="11" t="s">
        <v>344</v>
      </c>
      <c r="D64" s="68">
        <f>IFERROR(AVERAGE('B11'!J16:J17),"(-)")</f>
        <v>50</v>
      </c>
      <c r="E64" s="68">
        <f>IFERROR(AVERAGE('B11'!J48:J49),"(-)")</f>
        <v>0</v>
      </c>
      <c r="F64" s="68">
        <f>IFERROR(AVERAGE('B11'!J80:J81),"(-)")</f>
        <v>0</v>
      </c>
      <c r="G64" s="68">
        <f>IFERROR(AVERAGE('B11'!J112:J113),"(-)")</f>
        <v>0</v>
      </c>
      <c r="H64" s="68">
        <f>IFERROR(AVERAGE('B11'!J144:J145),"(-)")</f>
        <v>0</v>
      </c>
      <c r="I64" s="68">
        <f>IFERROR(AVERAGE('B11'!J176:J177),"(-)")</f>
        <v>0</v>
      </c>
      <c r="J64" s="68">
        <f>IFERROR(AVERAGE('B11'!J208:J209),"(-)")</f>
        <v>0</v>
      </c>
      <c r="K64" s="68">
        <f>IFERROR(AVERAGE('B11'!J240:J241),"(-)")</f>
        <v>0</v>
      </c>
      <c r="L64" s="68">
        <f>IFERROR(AVERAGE('B11'!J272:J273),"(-)")</f>
        <v>0</v>
      </c>
      <c r="M64" s="68">
        <f>IFERROR(AVERAGE('B11'!J304:J305),"(-)")</f>
        <v>0</v>
      </c>
      <c r="N64" s="68">
        <f>IFERROR(AVERAGE('B11'!J336:J337),"(-)")</f>
        <v>0</v>
      </c>
      <c r="O64" s="68">
        <f>IFERROR(AVERAGE('B11'!J368:J369),"(-)")</f>
        <v>0</v>
      </c>
      <c r="P64" s="68">
        <f>IFERROR(AVERAGE('B11'!J400:J401),"(-)")</f>
        <v>0</v>
      </c>
      <c r="Q64" s="68">
        <f>IFERROR(AVERAGE('B11'!J432:J433),"(-)")</f>
        <v>0</v>
      </c>
      <c r="R64" s="68">
        <f>IFERROR(AVERAGE('B11'!J464:J465),"(-)")</f>
        <v>0</v>
      </c>
      <c r="S64" s="68">
        <f>IFERROR(AVERAGE('B11'!J496:J497),"(-)")</f>
        <v>0</v>
      </c>
      <c r="T64" s="68">
        <f>IFERROR(AVERAGE('B11'!J528:J529),"(-)")</f>
        <v>0</v>
      </c>
      <c r="U64" s="68">
        <f>IFERROR(AVERAGE('B11'!J560:J561),"(-)")</f>
        <v>0</v>
      </c>
      <c r="V64" s="68">
        <f>IFERROR(AVERAGE('B11'!J592:J593),"(-)")</f>
        <v>0</v>
      </c>
      <c r="W64" s="68">
        <f>IFERROR(AVERAGE('B11'!J624:J625),"(-)")</f>
        <v>0</v>
      </c>
      <c r="X64" s="68">
        <f>IFERROR(AVERAGE('B11'!J656:J657),"(-)")</f>
        <v>0</v>
      </c>
      <c r="Y64" s="68">
        <f>IFERROR(AVERAGE('B11'!J688:J689),"(-)")</f>
        <v>0</v>
      </c>
      <c r="Z64" s="67">
        <f>IFERROR(AVERAGE(D64:Y64),"(-)")</f>
        <v>2.2727272727273</v>
      </c>
    </row>
    <row r="65" spans="2:26" x14ac:dyDescent="0.25">
      <c r="B65" s="28"/>
      <c r="C65" s="11" t="s">
        <v>346</v>
      </c>
      <c r="D65" s="68">
        <f>IFERROR(AVERAGE('B11'!I16:I17),"(-)")</f>
        <v>15</v>
      </c>
      <c r="E65" s="68">
        <f>IFERROR(AVERAGE('B11'!I48:I49),"(-)")</f>
        <v>0</v>
      </c>
      <c r="F65" s="68">
        <f>IFERROR(AVERAGE('B11'!I80:I81),"(-)")</f>
        <v>0</v>
      </c>
      <c r="G65" s="68">
        <f>IFERROR(AVERAGE('B11'!I112:I113),"(-)")</f>
        <v>0</v>
      </c>
      <c r="H65" s="68">
        <f>IFERROR(AVERAGE('B11'!I144:I145),"(-)")</f>
        <v>0</v>
      </c>
      <c r="I65" s="68">
        <f>IFERROR(AVERAGE('B11'!I176:I177),"(-)")</f>
        <v>0</v>
      </c>
      <c r="J65" s="68">
        <f>IFERROR(AVERAGE('B11'!I208:I209),"(-)")</f>
        <v>0</v>
      </c>
      <c r="K65" s="68">
        <f>IFERROR(AVERAGE('B11'!I240:I241),"(-)")</f>
        <v>0</v>
      </c>
      <c r="L65" s="68">
        <f>IFERROR(AVERAGE('B11'!I272:I273),"(-)")</f>
        <v>0</v>
      </c>
      <c r="M65" s="68">
        <f>IFERROR(AVERAGE('B11'!I304:I305),"(-)")</f>
        <v>0</v>
      </c>
      <c r="N65" s="68">
        <f>IFERROR(AVERAGE('B11'!I336:I337),"(-)")</f>
        <v>0</v>
      </c>
      <c r="O65" s="68">
        <f>IFERROR(AVERAGE('B11'!I368:I369),"(-)")</f>
        <v>0</v>
      </c>
      <c r="P65" s="68">
        <f>IFERROR(AVERAGE('B11'!I400:I401),"(-)")</f>
        <v>0</v>
      </c>
      <c r="Q65" s="68">
        <f>IFERROR(AVERAGE('B11'!I432:I433),"(-)")</f>
        <v>0</v>
      </c>
      <c r="R65" s="68">
        <f>IFERROR(AVERAGE('B11'!I464:I465),"(-)")</f>
        <v>0</v>
      </c>
      <c r="S65" s="68">
        <f>IFERROR(AVERAGE('B11'!I496:I497),"(-)")</f>
        <v>0</v>
      </c>
      <c r="T65" s="68">
        <f>IFERROR(AVERAGE('B11'!I528:I529),"(-)")</f>
        <v>0</v>
      </c>
      <c r="U65" s="68">
        <f>IFERROR(AVERAGE('B11'!I560:I561),"(-)")</f>
        <v>0</v>
      </c>
      <c r="V65" s="68">
        <f>IFERROR(AVERAGE('B11'!I592:I593),"(-)")</f>
        <v>0</v>
      </c>
      <c r="W65" s="68">
        <f>IFERROR(AVERAGE('B11'!I624:I625),"(-)")</f>
        <v>0</v>
      </c>
      <c r="X65" s="68">
        <f>IFERROR(AVERAGE('B11'!I656:I657),"(-)")</f>
        <v>0</v>
      </c>
      <c r="Y65" s="68">
        <f>IFERROR(AVERAGE('B11'!I688:I689),"(-)")</f>
        <v>0</v>
      </c>
      <c r="Z65" s="67">
        <f>IFERROR(AVERAGE(D65:Y65),"(-)")</f>
        <v>0.68181818181817999</v>
      </c>
    </row>
    <row r="66" spans="2:26" ht="31.5" x14ac:dyDescent="0.25">
      <c r="B66" s="28"/>
      <c r="C66" s="11" t="s">
        <v>348</v>
      </c>
      <c r="D66" s="68">
        <f>IFERROR(AVERAGE('B11'!K16:K17),"(-)")</f>
        <v>0</v>
      </c>
      <c r="E66" s="68">
        <f>IFERROR(AVERAGE('B11'!K48:K49),"(-)")</f>
        <v>0</v>
      </c>
      <c r="F66" s="68">
        <f>IFERROR(AVERAGE('B11'!K80:K81),"(-)")</f>
        <v>0</v>
      </c>
      <c r="G66" s="68">
        <f>IFERROR(AVERAGE('B11'!K112:K113),"(-)")</f>
        <v>0</v>
      </c>
      <c r="H66" s="68">
        <f>IFERROR(AVERAGE('B11'!K144:K145),"(-)")</f>
        <v>0</v>
      </c>
      <c r="I66" s="68">
        <f>IFERROR(AVERAGE('B11'!K176:K177),"(-)")</f>
        <v>0</v>
      </c>
      <c r="J66" s="68">
        <f>IFERROR(AVERAGE('B11'!K208:K209),"(-)")</f>
        <v>0</v>
      </c>
      <c r="K66" s="68">
        <f>IFERROR(AVERAGE('B11'!K240:K241),"(-)")</f>
        <v>0</v>
      </c>
      <c r="L66" s="68">
        <f>IFERROR(AVERAGE('B11'!K272:K273),"(-)")</f>
        <v>0</v>
      </c>
      <c r="M66" s="68">
        <f>IFERROR(AVERAGE('B11'!K304:K305),"(-)")</f>
        <v>0</v>
      </c>
      <c r="N66" s="68">
        <f>IFERROR(AVERAGE('B11'!K336:K337),"(-)")</f>
        <v>0</v>
      </c>
      <c r="O66" s="68">
        <f>IFERROR(AVERAGE('B11'!K368:K369),"(-)")</f>
        <v>0</v>
      </c>
      <c r="P66" s="68">
        <f>IFERROR(AVERAGE('B11'!K400:K401),"(-)")</f>
        <v>0</v>
      </c>
      <c r="Q66" s="68">
        <f>IFERROR(AVERAGE('B11'!K432:K433),"(-)")</f>
        <v>0</v>
      </c>
      <c r="R66" s="68">
        <f>IFERROR(AVERAGE('B11'!K464:K465),"(-)")</f>
        <v>0</v>
      </c>
      <c r="S66" s="68">
        <f>IFERROR(AVERAGE('B11'!K496:K497),"(-)")</f>
        <v>0</v>
      </c>
      <c r="T66" s="68">
        <f>IFERROR(AVERAGE('B11'!K528:K529),"(-)")</f>
        <v>0</v>
      </c>
      <c r="U66" s="68">
        <f>IFERROR(AVERAGE('B11'!K560:K561),"(-)")</f>
        <v>0</v>
      </c>
      <c r="V66" s="68">
        <f>IFERROR(AVERAGE('B11'!K592:K593),"(-)")</f>
        <v>0</v>
      </c>
      <c r="W66" s="68">
        <f>IFERROR(AVERAGE('B11'!K624:K625),"(-)")</f>
        <v>0</v>
      </c>
      <c r="X66" s="68">
        <f>IFERROR(AVERAGE('B11'!K656:K657),"(-)")</f>
        <v>0</v>
      </c>
      <c r="Y66" s="68">
        <f>IFERROR(AVERAGE('B11'!K688:K689),"(-)")</f>
        <v>0</v>
      </c>
      <c r="Z66" s="67">
        <f>IFERROR(AVERAGE(D66:Y66),"(-)")</f>
        <v>0</v>
      </c>
    </row>
    <row r="67" spans="2:26" x14ac:dyDescent="0.25">
      <c r="B67" s="29" t="s">
        <v>989</v>
      </c>
      <c r="C67" s="36" t="s">
        <v>1101</v>
      </c>
      <c r="D67" s="67">
        <f t="shared" ref="D67:Y67" si="13">IFERROR(AVERAGE(D68:D76),"(-)")</f>
        <v>22.857142857143</v>
      </c>
      <c r="E67" s="67">
        <f t="shared" si="13"/>
        <v>0</v>
      </c>
      <c r="F67" s="67">
        <f t="shared" si="13"/>
        <v>0</v>
      </c>
      <c r="G67" s="67">
        <f t="shared" si="13"/>
        <v>0</v>
      </c>
      <c r="H67" s="67">
        <f t="shared" si="13"/>
        <v>0</v>
      </c>
      <c r="I67" s="67">
        <f t="shared" si="13"/>
        <v>0</v>
      </c>
      <c r="J67" s="67">
        <f t="shared" si="13"/>
        <v>0</v>
      </c>
      <c r="K67" s="67">
        <f t="shared" si="13"/>
        <v>0</v>
      </c>
      <c r="L67" s="67">
        <f t="shared" si="13"/>
        <v>0</v>
      </c>
      <c r="M67" s="67">
        <f t="shared" si="13"/>
        <v>0</v>
      </c>
      <c r="N67" s="67">
        <f t="shared" si="13"/>
        <v>0</v>
      </c>
      <c r="O67" s="67">
        <f t="shared" si="13"/>
        <v>0</v>
      </c>
      <c r="P67" s="67">
        <f t="shared" si="13"/>
        <v>0</v>
      </c>
      <c r="Q67" s="67">
        <f t="shared" si="13"/>
        <v>0</v>
      </c>
      <c r="R67" s="67">
        <f t="shared" si="13"/>
        <v>0</v>
      </c>
      <c r="S67" s="67">
        <f t="shared" si="13"/>
        <v>0</v>
      </c>
      <c r="T67" s="67">
        <f t="shared" si="13"/>
        <v>0</v>
      </c>
      <c r="U67" s="67">
        <f t="shared" si="13"/>
        <v>0</v>
      </c>
      <c r="V67" s="67">
        <f t="shared" si="13"/>
        <v>0</v>
      </c>
      <c r="W67" s="67">
        <f t="shared" si="13"/>
        <v>0</v>
      </c>
      <c r="X67" s="67">
        <f t="shared" si="13"/>
        <v>0</v>
      </c>
      <c r="Y67" s="67">
        <f t="shared" si="13"/>
        <v>0</v>
      </c>
      <c r="Z67" s="67">
        <f>IFERROR(AVERAGE(D67:Z67),"(-)")</f>
        <v>0.99378881987578005</v>
      </c>
    </row>
    <row r="68" spans="2:26" x14ac:dyDescent="0.25">
      <c r="B68" s="28"/>
      <c r="C68" s="11" t="s">
        <v>351</v>
      </c>
      <c r="D68" s="68"/>
      <c r="E68" s="68"/>
      <c r="F68" s="68"/>
      <c r="G68" s="68"/>
      <c r="H68" s="68"/>
      <c r="I68" s="68"/>
      <c r="J68" s="68"/>
      <c r="K68" s="68"/>
      <c r="L68" s="68"/>
      <c r="M68" s="68"/>
      <c r="N68" s="68"/>
      <c r="O68" s="68"/>
      <c r="P68" s="68"/>
      <c r="Q68" s="68"/>
      <c r="R68" s="68"/>
      <c r="S68" s="68"/>
      <c r="T68" s="68"/>
      <c r="U68" s="68"/>
      <c r="V68" s="68"/>
      <c r="W68" s="68"/>
      <c r="X68" s="68"/>
      <c r="Y68" s="68"/>
      <c r="Z68" s="67" t="str">
        <f t="shared" ref="Z68:Z76" si="14">IFERROR(AVERAGE(D68:Y68),"(-)")</f>
        <v>(-)</v>
      </c>
    </row>
    <row r="69" spans="2:26" x14ac:dyDescent="0.25">
      <c r="B69" s="28"/>
      <c r="C69" s="11" t="s">
        <v>353</v>
      </c>
      <c r="D69" s="68">
        <f>'B11'!I21</f>
        <v>0</v>
      </c>
      <c r="E69" s="68">
        <f>'B11'!I53</f>
        <v>0</v>
      </c>
      <c r="F69" s="68">
        <f>'B11'!I85</f>
        <v>0</v>
      </c>
      <c r="G69" s="68">
        <f>'B11'!I117</f>
        <v>0</v>
      </c>
      <c r="H69" s="68">
        <f>'B11'!I149</f>
        <v>0</v>
      </c>
      <c r="I69" s="68">
        <f>'B11'!I181</f>
        <v>0</v>
      </c>
      <c r="J69" s="68">
        <f>'B11'!I213</f>
        <v>0</v>
      </c>
      <c r="K69" s="68">
        <f>'B11'!I245</f>
        <v>0</v>
      </c>
      <c r="L69" s="68">
        <f>'B11'!I277</f>
        <v>0</v>
      </c>
      <c r="M69" s="68">
        <f>'B11'!I309</f>
        <v>0</v>
      </c>
      <c r="N69" s="68">
        <f>'B11'!I341</f>
        <v>0</v>
      </c>
      <c r="O69" s="68">
        <f>'B11'!I373</f>
        <v>0</v>
      </c>
      <c r="P69" s="68">
        <f>'B11'!I405</f>
        <v>0</v>
      </c>
      <c r="Q69" s="68">
        <f>'B11'!I437</f>
        <v>0</v>
      </c>
      <c r="R69" s="68">
        <f>'B11'!I469</f>
        <v>0</v>
      </c>
      <c r="S69" s="68">
        <f>'B11'!I501</f>
        <v>0</v>
      </c>
      <c r="T69" s="68">
        <f>'B11'!I533</f>
        <v>0</v>
      </c>
      <c r="U69" s="68">
        <f>'B11'!I565</f>
        <v>0</v>
      </c>
      <c r="V69" s="68">
        <f>'B11'!I597</f>
        <v>0</v>
      </c>
      <c r="W69" s="68">
        <f>'B11'!I629</f>
        <v>0</v>
      </c>
      <c r="X69" s="68">
        <f>'B11'!I661</f>
        <v>0</v>
      </c>
      <c r="Y69" s="68">
        <f>'B11'!I693</f>
        <v>0</v>
      </c>
      <c r="Z69" s="67">
        <f t="shared" si="14"/>
        <v>0</v>
      </c>
    </row>
    <row r="70" spans="2:26" x14ac:dyDescent="0.25">
      <c r="B70" s="28"/>
      <c r="C70" s="11" t="s">
        <v>355</v>
      </c>
      <c r="D70" s="68">
        <f>'B11'!I20</f>
        <v>0</v>
      </c>
      <c r="E70" s="68">
        <f>'B11'!I52</f>
        <v>0</v>
      </c>
      <c r="F70" s="68">
        <f>'B11'!I84</f>
        <v>0</v>
      </c>
      <c r="G70" s="68">
        <f>'B11'!I116</f>
        <v>0</v>
      </c>
      <c r="H70" s="68">
        <f>'B11'!I148</f>
        <v>0</v>
      </c>
      <c r="I70" s="68">
        <f>'B11'!I180</f>
        <v>0</v>
      </c>
      <c r="J70" s="68">
        <f>'B11'!I212</f>
        <v>0</v>
      </c>
      <c r="K70" s="68">
        <f>'B11'!I244</f>
        <v>0</v>
      </c>
      <c r="L70" s="68">
        <f>'B11'!I276</f>
        <v>0</v>
      </c>
      <c r="M70" s="68">
        <f>'B11'!I308</f>
        <v>0</v>
      </c>
      <c r="N70" s="68">
        <f>'B11'!I340</f>
        <v>0</v>
      </c>
      <c r="O70" s="68">
        <f>'B11'!I372</f>
        <v>0</v>
      </c>
      <c r="P70" s="68">
        <f>'B11'!I404</f>
        <v>0</v>
      </c>
      <c r="Q70" s="68">
        <f>'B11'!I436</f>
        <v>0</v>
      </c>
      <c r="R70" s="68">
        <f>'B11'!I468</f>
        <v>0</v>
      </c>
      <c r="S70" s="68">
        <f>'B11'!I500</f>
        <v>0</v>
      </c>
      <c r="T70" s="68">
        <f>'B11'!I532</f>
        <v>0</v>
      </c>
      <c r="U70" s="68">
        <f>'B11'!I564</f>
        <v>0</v>
      </c>
      <c r="V70" s="68">
        <f>'B11'!I596</f>
        <v>0</v>
      </c>
      <c r="W70" s="68">
        <f>'B11'!I628</f>
        <v>0</v>
      </c>
      <c r="X70" s="68">
        <f>'B11'!I660</f>
        <v>0</v>
      </c>
      <c r="Y70" s="68">
        <f>'B11'!I692</f>
        <v>0</v>
      </c>
      <c r="Z70" s="67">
        <f t="shared" si="14"/>
        <v>0</v>
      </c>
    </row>
    <row r="71" spans="2:26" x14ac:dyDescent="0.25">
      <c r="B71" s="28"/>
      <c r="C71" s="11" t="s">
        <v>357</v>
      </c>
      <c r="D71" s="68">
        <f>IFERROR(('B11'!I21+'B11'!I22+'B11'!I23),"(-)")</f>
        <v>0</v>
      </c>
      <c r="E71" s="68">
        <f>IFERROR(('B11'!I53+'B11'!I54+'B11'!I55),"(-)")</f>
        <v>0</v>
      </c>
      <c r="F71" s="68">
        <f>IFERROR(('B11'!I85+'B11'!I86+'B11'!I87),"(-)")</f>
        <v>0</v>
      </c>
      <c r="G71" s="68">
        <f>IFERROR(('B11'!I117+'B11'!I118+'B11'!I119),"(-)")</f>
        <v>0</v>
      </c>
      <c r="H71" s="68">
        <f>IFERROR(('B11'!I149+'B11'!I150+'B11'!I151),"(-)")</f>
        <v>0</v>
      </c>
      <c r="I71" s="68">
        <f>IFERROR(('B11'!I181+'B11'!I182+'B11'!I183),"(-)")</f>
        <v>0</v>
      </c>
      <c r="J71" s="68">
        <f>IFERROR(('B11'!I213+'B11'!I214+'B11'!I215),"(-)")</f>
        <v>0</v>
      </c>
      <c r="K71" s="68">
        <f>IFERROR(('B11'!I245+'B11'!I246+'B11'!I247),"(-)")</f>
        <v>0</v>
      </c>
      <c r="L71" s="68">
        <f>IFERROR(('B11'!I277+'B11'!I278+'B11'!I279),"(-)")</f>
        <v>0</v>
      </c>
      <c r="M71" s="68">
        <f>IFERROR(('B11'!I309+'B11'!I310+'B11'!I311),"(-)")</f>
        <v>0</v>
      </c>
      <c r="N71" s="68">
        <f>IFERROR(('B11'!I341+'B11'!I342+'B11'!I343),"(-)")</f>
        <v>0</v>
      </c>
      <c r="O71" s="68">
        <f>IFERROR(('B11'!I373+'B11'!I374+'B11'!I375),"(-)")</f>
        <v>0</v>
      </c>
      <c r="P71" s="68">
        <f>IFERROR(('B11'!I405+'B11'!I406+'B11'!I407),"(-)")</f>
        <v>0</v>
      </c>
      <c r="Q71" s="68">
        <f>IFERROR(('B11'!I437+'B11'!I438+'B11'!I439),"(-)")</f>
        <v>0</v>
      </c>
      <c r="R71" s="68">
        <f>IFERROR(('B11'!I469+'B11'!I470+'B11'!I471),"(-)")</f>
        <v>0</v>
      </c>
      <c r="S71" s="68">
        <f>IFERROR(('B11'!I501+'B11'!I502+'B11'!I503),"(-)")</f>
        <v>0</v>
      </c>
      <c r="T71" s="68">
        <f>IFERROR(('B11'!I533+'B11'!I534+'B11'!I535),"(-)")</f>
        <v>0</v>
      </c>
      <c r="U71" s="68">
        <f>IFERROR(('B11'!I565+'B11'!I566+'B11'!I567),"(-)")</f>
        <v>0</v>
      </c>
      <c r="V71" s="68">
        <f>IFERROR(('B11'!I597+'B11'!I598+'B11'!I599),"(-)")</f>
        <v>0</v>
      </c>
      <c r="W71" s="68">
        <f>IFERROR(('B11'!I629+'B11'!I630+'B11'!I631),"(-)")</f>
        <v>0</v>
      </c>
      <c r="X71" s="68">
        <f>IFERROR(('B11'!I661+'B11'!I662+'B11'!I663),"(-)")</f>
        <v>0</v>
      </c>
      <c r="Y71" s="68">
        <f>IFERROR(('B11'!I693+'B11'!I694+'B11'!I695),"(-)")</f>
        <v>0</v>
      </c>
      <c r="Z71" s="67">
        <f t="shared" si="14"/>
        <v>0</v>
      </c>
    </row>
    <row r="72" spans="2:26" x14ac:dyDescent="0.25">
      <c r="B72" s="28"/>
      <c r="C72" s="11" t="s">
        <v>359</v>
      </c>
      <c r="D72" s="68"/>
      <c r="E72" s="68"/>
      <c r="F72" s="68"/>
      <c r="G72" s="68"/>
      <c r="H72" s="68"/>
      <c r="I72" s="68"/>
      <c r="J72" s="68"/>
      <c r="K72" s="68"/>
      <c r="L72" s="68"/>
      <c r="M72" s="68"/>
      <c r="N72" s="68"/>
      <c r="O72" s="68"/>
      <c r="P72" s="68"/>
      <c r="Q72" s="68"/>
      <c r="R72" s="68"/>
      <c r="S72" s="68"/>
      <c r="T72" s="68"/>
      <c r="U72" s="68"/>
      <c r="V72" s="68"/>
      <c r="W72" s="68"/>
      <c r="X72" s="68"/>
      <c r="Y72" s="68"/>
      <c r="Z72" s="67" t="str">
        <f t="shared" si="14"/>
        <v>(-)</v>
      </c>
    </row>
    <row r="73" spans="2:26" x14ac:dyDescent="0.25">
      <c r="B73" s="28"/>
      <c r="C73" s="11" t="s">
        <v>361</v>
      </c>
      <c r="D73" s="68">
        <f>IFERROR(('B11'!I25+'B11'!I26),"(-)")</f>
        <v>30</v>
      </c>
      <c r="E73" s="68">
        <f>IFERROR(('B11'!I57+'B11'!I58),"(-)")</f>
        <v>0</v>
      </c>
      <c r="F73" s="68">
        <f>IFERROR(('B11'!I89+'B11'!I90),"(-)")</f>
        <v>0</v>
      </c>
      <c r="G73" s="68">
        <f>IFERROR(('B11'!I121+'B11'!I122),"(-)")</f>
        <v>0</v>
      </c>
      <c r="H73" s="68">
        <f>IFERROR(('B11'!I153+'B11'!I154),"(-)")</f>
        <v>0</v>
      </c>
      <c r="I73" s="68">
        <f>IFERROR(('B11'!I185+'B11'!I186),"(-)")</f>
        <v>0</v>
      </c>
      <c r="J73" s="68">
        <f>IFERROR(('B11'!I217+'B11'!I218),"(-)")</f>
        <v>0</v>
      </c>
      <c r="K73" s="68">
        <f>IFERROR(('B11'!I249+'B11'!I250),"(-)")</f>
        <v>0</v>
      </c>
      <c r="L73" s="68">
        <f>IFERROR(('B11'!I281+'B11'!I282),"(-)")</f>
        <v>0</v>
      </c>
      <c r="M73" s="68">
        <f>IFERROR(('B11'!I313+'B11'!I314),"(-)")</f>
        <v>0</v>
      </c>
      <c r="N73" s="68">
        <f>IFERROR(('B11'!I345+'B11'!I346),"(-)")</f>
        <v>0</v>
      </c>
      <c r="O73" s="68">
        <f>IFERROR(('B11'!I377+'B11'!I378),"(-)")</f>
        <v>0</v>
      </c>
      <c r="P73" s="68">
        <f>IFERROR(('B11'!I409+'B11'!I410),"(-)")</f>
        <v>0</v>
      </c>
      <c r="Q73" s="68">
        <f>IFERROR(('B11'!I441+'B11'!I442),"(-)")</f>
        <v>0</v>
      </c>
      <c r="R73" s="68">
        <f>IFERROR(('B11'!I473+'B11'!I474),"(-)")</f>
        <v>0</v>
      </c>
      <c r="S73" s="68">
        <f>IFERROR(('B11'!I505+'B11'!I506),"(-)")</f>
        <v>0</v>
      </c>
      <c r="T73" s="68">
        <f>IFERROR(('B11'!I537+'B11'!I538),"(-)")</f>
        <v>0</v>
      </c>
      <c r="U73" s="68">
        <f>IFERROR(('B11'!I569+'B11'!I570),"(-)")</f>
        <v>0</v>
      </c>
      <c r="V73" s="68">
        <f>IFERROR(('B11'!I601+'B11'!I602),"(-)")</f>
        <v>0</v>
      </c>
      <c r="W73" s="68">
        <f>IFERROR(('B11'!I633+'B11'!I634),"(-)")</f>
        <v>0</v>
      </c>
      <c r="X73" s="68">
        <f>IFERROR(('B11'!I665+'B11'!I666),"(-)")</f>
        <v>0</v>
      </c>
      <c r="Y73" s="68">
        <f>IFERROR(('B11'!I697+'B11'!I698),"(-)")</f>
        <v>0</v>
      </c>
      <c r="Z73" s="67">
        <f t="shared" si="14"/>
        <v>1.3636363636364</v>
      </c>
    </row>
    <row r="74" spans="2:26" ht="31.5" x14ac:dyDescent="0.25">
      <c r="B74" s="28"/>
      <c r="C74" s="11" t="s">
        <v>363</v>
      </c>
      <c r="D74" s="68">
        <f>IFERROR(('B11'!J25+'B11'!J26+'B11'!J27),"(-)")</f>
        <v>100</v>
      </c>
      <c r="E74" s="68">
        <f>IFERROR(('B11'!J57+'B11'!J58+'B11'!J59),"(-)")</f>
        <v>0</v>
      </c>
      <c r="F74" s="68">
        <f>IFERROR(('B11'!J89+'B11'!J90+'B11'!J91),"(-)")</f>
        <v>0</v>
      </c>
      <c r="G74" s="68">
        <f>IFERROR(('B11'!J121+'B11'!J122+'B11'!J123),"(-)")</f>
        <v>0</v>
      </c>
      <c r="H74" s="68">
        <f>IFERROR(('B11'!J153+'B11'!J154+'B11'!J155),"(-)")</f>
        <v>0</v>
      </c>
      <c r="I74" s="68">
        <f>IFERROR(('B11'!J185+'B11'!J186+'B11'!J187),"(-)")</f>
        <v>0</v>
      </c>
      <c r="J74" s="68">
        <f>IFERROR(('B11'!J217+'B11'!J218+'B11'!J219),"(-)")</f>
        <v>0</v>
      </c>
      <c r="K74" s="68">
        <f>IFERROR(('B11'!J249+'B11'!J250+'B11'!J251),"(-)")</f>
        <v>0</v>
      </c>
      <c r="L74" s="68">
        <f>IFERROR(('B11'!J281+'B11'!J282+'B11'!J283),"(-)")</f>
        <v>0</v>
      </c>
      <c r="M74" s="68">
        <f>IFERROR(('B11'!J313+'B11'!J314+'B11'!J315),"(-)")</f>
        <v>0</v>
      </c>
      <c r="N74" s="68">
        <f>IFERROR(('B11'!J345+'B11'!J346+'B11'!J347),"(-)")</f>
        <v>0</v>
      </c>
      <c r="O74" s="68">
        <f>IFERROR(('B11'!J377+'B11'!J378+'B11'!J379),"(-)")</f>
        <v>0</v>
      </c>
      <c r="P74" s="68">
        <f>IFERROR(('B11'!J409+'B11'!J410+'B11'!J411),"(-)")</f>
        <v>0</v>
      </c>
      <c r="Q74" s="68">
        <f>IFERROR(('B11'!J441+'B11'!J442+'B11'!J443),"(-)")</f>
        <v>0</v>
      </c>
      <c r="R74" s="68">
        <f>IFERROR(('B11'!J473+'B11'!J474+'B11'!J475),"(-)")</f>
        <v>0</v>
      </c>
      <c r="S74" s="68">
        <f>IFERROR(('B11'!J505+'B11'!J506+'B11'!J507),"(-)")</f>
        <v>0</v>
      </c>
      <c r="T74" s="68">
        <f>IFERROR(('B11'!J537+'B11'!J538+'B11'!J539),"(-)")</f>
        <v>0</v>
      </c>
      <c r="U74" s="68">
        <f>IFERROR(('B11'!J569+'B11'!J570+'B11'!J571),"(-)")</f>
        <v>0</v>
      </c>
      <c r="V74" s="68">
        <f>IFERROR(('B11'!J601+'B11'!J602+'B11'!J603),"(-)")</f>
        <v>0</v>
      </c>
      <c r="W74" s="68">
        <f>IFERROR(('B11'!J633+'B11'!J634+'B11'!J635),"(-)")</f>
        <v>0</v>
      </c>
      <c r="X74" s="68">
        <f>IFERROR(('B11'!J665+'B11'!J666+'B11'!J667),"(-)")</f>
        <v>0</v>
      </c>
      <c r="Y74" s="68">
        <f>IFERROR(('B11'!J697+'B11'!J698+'B11'!J699),"(-)")</f>
        <v>0</v>
      </c>
      <c r="Z74" s="67">
        <f t="shared" si="14"/>
        <v>4.5454545454544997</v>
      </c>
    </row>
    <row r="75" spans="2:26" x14ac:dyDescent="0.25">
      <c r="B75" s="28"/>
      <c r="C75" s="11" t="s">
        <v>365</v>
      </c>
      <c r="D75" s="68">
        <f>IFERROR(('B11'!I25+'B11'!I26+'B11'!I27),"(-)")</f>
        <v>30</v>
      </c>
      <c r="E75" s="68">
        <f>IFERROR(('B11'!I57+'B11'!I58+'B11'!I59),"(-)")</f>
        <v>0</v>
      </c>
      <c r="F75" s="68">
        <f>IFERROR(('B11'!I89+'B11'!I90+'B11'!I91),"(-)")</f>
        <v>0</v>
      </c>
      <c r="G75" s="68">
        <f>IFERROR(('B11'!I121+'B11'!I122+'B11'!I123),"(-)")</f>
        <v>0</v>
      </c>
      <c r="H75" s="68">
        <f>IFERROR(('B11'!I153+'B11'!I154+'B11'!I155),"(-)")</f>
        <v>0</v>
      </c>
      <c r="I75" s="68">
        <f>IFERROR(('B11'!I185+'B11'!I186+'B11'!I187),"(-)")</f>
        <v>0</v>
      </c>
      <c r="J75" s="68">
        <f>IFERROR(('B11'!I217+'B11'!I218+'B11'!I219),"(-)")</f>
        <v>0</v>
      </c>
      <c r="K75" s="68">
        <f>IFERROR(('B11'!I249+'B11'!I250+'B11'!I251),"(-)")</f>
        <v>0</v>
      </c>
      <c r="L75" s="68">
        <f>IFERROR(('B11'!I281+'B11'!I282+'B11'!I283),"(-)")</f>
        <v>0</v>
      </c>
      <c r="M75" s="68">
        <f>IFERROR(('B11'!I313+'B11'!I314+'B11'!I315),"(-)")</f>
        <v>0</v>
      </c>
      <c r="N75" s="68">
        <f>IFERROR(('B11'!I345+'B11'!I346+'B11'!I347),"(-)")</f>
        <v>0</v>
      </c>
      <c r="O75" s="68">
        <f>IFERROR(('B11'!I377+'B11'!I378+'B11'!I379),"(-)")</f>
        <v>0</v>
      </c>
      <c r="P75" s="68">
        <f>IFERROR(('B11'!I409+'B11'!I410+'B11'!I411),"(-)")</f>
        <v>0</v>
      </c>
      <c r="Q75" s="68">
        <f>IFERROR(('B11'!I441+'B11'!I442+'B11'!I443),"(-)")</f>
        <v>0</v>
      </c>
      <c r="R75" s="68">
        <f>IFERROR(('B11'!I473+'B11'!I474+'B11'!I475),"(-)")</f>
        <v>0</v>
      </c>
      <c r="S75" s="68">
        <f>IFERROR(('B11'!I505+'B11'!I506+'B11'!I507),"(-)")</f>
        <v>0</v>
      </c>
      <c r="T75" s="68">
        <f>IFERROR(('B11'!I537+'B11'!I538+'B11'!I539),"(-)")</f>
        <v>0</v>
      </c>
      <c r="U75" s="68">
        <f>IFERROR(('B11'!I569+'B11'!I570+'B11'!I571),"(-)")</f>
        <v>0</v>
      </c>
      <c r="V75" s="68">
        <f>IFERROR(('B11'!I601+'B11'!I602+'B11'!I603),"(-)")</f>
        <v>0</v>
      </c>
      <c r="W75" s="68">
        <f>IFERROR(('B11'!I633+'B11'!I634+'B11'!I635),"(-)")</f>
        <v>0</v>
      </c>
      <c r="X75" s="68">
        <f>IFERROR(('B11'!I665+'B11'!I666+'B11'!I667),"(-)")</f>
        <v>0</v>
      </c>
      <c r="Y75" s="68">
        <f>IFERROR(('B11'!I697+'B11'!I698+'B11'!I699),"(-)")</f>
        <v>0</v>
      </c>
      <c r="Z75" s="67">
        <f t="shared" si="14"/>
        <v>1.3636363636364</v>
      </c>
    </row>
    <row r="76" spans="2:26" x14ac:dyDescent="0.25">
      <c r="B76" s="28"/>
      <c r="C76" s="11" t="s">
        <v>367</v>
      </c>
      <c r="D76" s="68">
        <f>IFERROR(('B11'!K25+'B11'!K26+'B11'!K27),"(-)")</f>
        <v>0</v>
      </c>
      <c r="E76" s="68">
        <f>IFERROR(('B11'!K57+'B11'!K58+'B11'!K59),"(-)")</f>
        <v>0</v>
      </c>
      <c r="F76" s="68">
        <f>IFERROR(('B11'!K89+'B11'!K90+'B11'!K91),"(-)")</f>
        <v>0</v>
      </c>
      <c r="G76" s="68">
        <f>IFERROR(('B11'!K121+'B11'!K122+'B11'!K123),"(-)")</f>
        <v>0</v>
      </c>
      <c r="H76" s="68">
        <f>IFERROR(('B11'!K153+'B11'!K154+'B11'!K155),"(-)")</f>
        <v>0</v>
      </c>
      <c r="I76" s="68">
        <f>IFERROR(('B11'!K185+'B11'!K186+'B11'!K187),"(-)")</f>
        <v>0</v>
      </c>
      <c r="J76" s="68">
        <f>IFERROR(('B11'!K217+'B11'!K218+'B11'!K219),"(-)")</f>
        <v>0</v>
      </c>
      <c r="K76" s="68">
        <f>IFERROR(('B11'!K249+'B11'!K250+'B11'!K251),"(-)")</f>
        <v>0</v>
      </c>
      <c r="L76" s="68">
        <f>IFERROR(('B11'!K281+'B11'!K282+'B11'!K283),"(-)")</f>
        <v>0</v>
      </c>
      <c r="M76" s="68">
        <f>IFERROR(('B11'!K313+'B11'!K314+'B11'!K315),"(-)")</f>
        <v>0</v>
      </c>
      <c r="N76" s="68">
        <f>IFERROR(('B11'!K345+'B11'!K346+'B11'!K347),"(-)")</f>
        <v>0</v>
      </c>
      <c r="O76" s="68">
        <f>IFERROR(('B11'!K377+'B11'!K378+'B11'!K379),"(-)")</f>
        <v>0</v>
      </c>
      <c r="P76" s="68">
        <f>IFERROR(('B11'!K409+'B11'!K410+'B11'!K411),"(-)")</f>
        <v>0</v>
      </c>
      <c r="Q76" s="68">
        <f>IFERROR(('B11'!K441+'B11'!K442+'B11'!K443),"(-)")</f>
        <v>0</v>
      </c>
      <c r="R76" s="68">
        <f>IFERROR(('B11'!K473+'B11'!K474+'B11'!K475),"(-)")</f>
        <v>0</v>
      </c>
      <c r="S76" s="68">
        <f>IFERROR(('B11'!K505+'B11'!K506+'B11'!K507),"(-)")</f>
        <v>0</v>
      </c>
      <c r="T76" s="68">
        <f>IFERROR(('B11'!K537+'B11'!K538+'B11'!K539),"(-)")</f>
        <v>0</v>
      </c>
      <c r="U76" s="68">
        <f>IFERROR(('B11'!K569+'B11'!K570+'B11'!K571),"(-)")</f>
        <v>0</v>
      </c>
      <c r="V76" s="68">
        <f>IFERROR(('B11'!K601+'B11'!K602+'B11'!K603),"(-)")</f>
        <v>0</v>
      </c>
      <c r="W76" s="68">
        <f>IFERROR(('B11'!K633+'B11'!K634+'B11'!K635),"(-)")</f>
        <v>0</v>
      </c>
      <c r="X76" s="68">
        <f>IFERROR(('B11'!K665+'B11'!K666+'B11'!K667),"(-)")</f>
        <v>0</v>
      </c>
      <c r="Y76" s="68">
        <f>IFERROR(('B11'!K697+'B11'!K698+'B11'!K699),"(-)")</f>
        <v>0</v>
      </c>
      <c r="Z76" s="67">
        <f t="shared" si="14"/>
        <v>0</v>
      </c>
    </row>
    <row r="77" spans="2:26" x14ac:dyDescent="0.25">
      <c r="B77" s="29" t="s">
        <v>993</v>
      </c>
      <c r="C77" s="36" t="s">
        <v>571</v>
      </c>
      <c r="D77" s="67">
        <f t="shared" ref="D77:Y77" si="15">IFERROR(AVERAGE(D78:D80),"(-)")</f>
        <v>0</v>
      </c>
      <c r="E77" s="67">
        <f t="shared" si="15"/>
        <v>0</v>
      </c>
      <c r="F77" s="67">
        <f t="shared" si="15"/>
        <v>0</v>
      </c>
      <c r="G77" s="67">
        <f t="shared" si="15"/>
        <v>0</v>
      </c>
      <c r="H77" s="67">
        <f t="shared" si="15"/>
        <v>0</v>
      </c>
      <c r="I77" s="67">
        <f t="shared" si="15"/>
        <v>0</v>
      </c>
      <c r="J77" s="67">
        <f t="shared" si="15"/>
        <v>0</v>
      </c>
      <c r="K77" s="67">
        <f t="shared" si="15"/>
        <v>0</v>
      </c>
      <c r="L77" s="67">
        <f t="shared" si="15"/>
        <v>0</v>
      </c>
      <c r="M77" s="67">
        <f t="shared" si="15"/>
        <v>0</v>
      </c>
      <c r="N77" s="67">
        <f t="shared" si="15"/>
        <v>0</v>
      </c>
      <c r="O77" s="67">
        <f t="shared" si="15"/>
        <v>0</v>
      </c>
      <c r="P77" s="67">
        <f t="shared" si="15"/>
        <v>0</v>
      </c>
      <c r="Q77" s="67">
        <f t="shared" si="15"/>
        <v>0</v>
      </c>
      <c r="R77" s="67">
        <f t="shared" si="15"/>
        <v>0</v>
      </c>
      <c r="S77" s="67">
        <f t="shared" si="15"/>
        <v>0</v>
      </c>
      <c r="T77" s="67">
        <f t="shared" si="15"/>
        <v>0</v>
      </c>
      <c r="U77" s="67">
        <f t="shared" si="15"/>
        <v>0</v>
      </c>
      <c r="V77" s="67">
        <f t="shared" si="15"/>
        <v>0</v>
      </c>
      <c r="W77" s="67">
        <f t="shared" si="15"/>
        <v>0</v>
      </c>
      <c r="X77" s="67">
        <f t="shared" si="15"/>
        <v>0</v>
      </c>
      <c r="Y77" s="67">
        <f t="shared" si="15"/>
        <v>0</v>
      </c>
      <c r="Z77" s="67">
        <f>IFERROR(AVERAGE(D77:Z77),"(-)")</f>
        <v>0</v>
      </c>
    </row>
    <row r="78" spans="2:26" x14ac:dyDescent="0.25">
      <c r="B78" s="28"/>
      <c r="C78" s="11" t="s">
        <v>370</v>
      </c>
      <c r="D78" s="68">
        <f>IFERROR(AVERAGE('B11'!I31:I33),"(-)")</f>
        <v>0</v>
      </c>
      <c r="E78" s="68">
        <f>IFERROR(AVERAGE('B11'!I63:I65),"(-)")</f>
        <v>0</v>
      </c>
      <c r="F78" s="68">
        <f>IFERROR(AVERAGE('B11'!I95:I97),"(-)")</f>
        <v>0</v>
      </c>
      <c r="G78" s="68">
        <f>IFERROR(AVERAGE('B11'!I127:I129),"(-)")</f>
        <v>0</v>
      </c>
      <c r="H78" s="68">
        <f>IFERROR(AVERAGE('B11'!I159:I161),"(-)")</f>
        <v>0</v>
      </c>
      <c r="I78" s="68">
        <f>IFERROR(AVERAGE('B11'!I191:I193),"(-)")</f>
        <v>0</v>
      </c>
      <c r="J78" s="68">
        <f>IFERROR(AVERAGE('B11'!I223:I225),"(-)")</f>
        <v>0</v>
      </c>
      <c r="K78" s="68">
        <f>IFERROR(AVERAGE('B11'!I255:I257),"(-)")</f>
        <v>0</v>
      </c>
      <c r="L78" s="68">
        <f>IFERROR(AVERAGE('B11'!I287:I289),"(-)")</f>
        <v>0</v>
      </c>
      <c r="M78" s="68">
        <f>IFERROR(AVERAGE('B11'!I319:I321),"(-)")</f>
        <v>0</v>
      </c>
      <c r="N78" s="68">
        <f>IFERROR(AVERAGE('B11'!I351:I353),"(-)")</f>
        <v>0</v>
      </c>
      <c r="O78" s="68">
        <f>IFERROR(AVERAGE('B11'!I383:I385),"(-)")</f>
        <v>0</v>
      </c>
      <c r="P78" s="68">
        <f>IFERROR(AVERAGE('B11'!I415:I417),"(-)")</f>
        <v>0</v>
      </c>
      <c r="Q78" s="68">
        <f>IFERROR(AVERAGE('B11'!I447:I449),"(-)")</f>
        <v>0</v>
      </c>
      <c r="R78" s="68">
        <f>IFERROR(AVERAGE('B11'!I479:I481),"(-)")</f>
        <v>0</v>
      </c>
      <c r="S78" s="68">
        <f>IFERROR(AVERAGE('B11'!I511:I513),"(-)")</f>
        <v>0</v>
      </c>
      <c r="T78" s="68">
        <f>IFERROR(AVERAGE('B11'!I543:I545),"(-)")</f>
        <v>0</v>
      </c>
      <c r="U78" s="68">
        <f>IFERROR(AVERAGE('B11'!I575:I577),"(-)")</f>
        <v>0</v>
      </c>
      <c r="V78" s="68">
        <f>IFERROR(AVERAGE('B11'!I607:I609),"(-)")</f>
        <v>0</v>
      </c>
      <c r="W78" s="68">
        <f>IFERROR(AVERAGE('B11'!I639:I641),"(-)")</f>
        <v>0</v>
      </c>
      <c r="X78" s="68">
        <f>IFERROR(AVERAGE('B11'!I671:I673),"(-)")</f>
        <v>0</v>
      </c>
      <c r="Y78" s="68">
        <f>IFERROR(AVERAGE('B11'!I703:I705),"(-)")</f>
        <v>0</v>
      </c>
      <c r="Z78" s="67">
        <f>IFERROR(AVERAGE(D78:Y78),"(-)")</f>
        <v>0</v>
      </c>
    </row>
    <row r="79" spans="2:26" ht="31.5" x14ac:dyDescent="0.25">
      <c r="B79" s="28"/>
      <c r="C79" s="11" t="s">
        <v>372</v>
      </c>
      <c r="D79" s="68">
        <f>IFERROR(AVERAGE('B11'!K31:K33),"(-)")</f>
        <v>0</v>
      </c>
      <c r="E79" s="68">
        <f>IFERROR(AVERAGE('B11'!K63:K65),"(-)")</f>
        <v>0</v>
      </c>
      <c r="F79" s="68">
        <f>IFERROR(AVERAGE('B11'!K95:K97),"(-)")</f>
        <v>0</v>
      </c>
      <c r="G79" s="68">
        <f>IFERROR(AVERAGE('B11'!K127:K129),"(-)")</f>
        <v>0</v>
      </c>
      <c r="H79" s="68">
        <f>IFERROR(AVERAGE('B11'!K159:K161),"(-)")</f>
        <v>0</v>
      </c>
      <c r="I79" s="68">
        <f>IFERROR(AVERAGE('B11'!K191:K193),"(-)")</f>
        <v>0</v>
      </c>
      <c r="J79" s="68">
        <f>IFERROR(AVERAGE('B11'!K223:K225),"(-)")</f>
        <v>0</v>
      </c>
      <c r="K79" s="68">
        <f>IFERROR(AVERAGE('B11'!K255:K257),"(-)")</f>
        <v>0</v>
      </c>
      <c r="L79" s="68">
        <f>IFERROR(AVERAGE('B11'!K287:K289),"(-)")</f>
        <v>0</v>
      </c>
      <c r="M79" s="68">
        <f>IFERROR(AVERAGE('B11'!K319:K321),"(-)")</f>
        <v>0</v>
      </c>
      <c r="N79" s="68">
        <f>IFERROR(AVERAGE('B11'!K351:K353),"(-)")</f>
        <v>0</v>
      </c>
      <c r="O79" s="68">
        <f>IFERROR(AVERAGE('B11'!K383:K385),"(-)")</f>
        <v>0</v>
      </c>
      <c r="P79" s="68">
        <f>IFERROR(AVERAGE('B11'!K415:K417),"(-)")</f>
        <v>0</v>
      </c>
      <c r="Q79" s="68">
        <f>IFERROR(AVERAGE('B11'!K447:K449),"(-)")</f>
        <v>0</v>
      </c>
      <c r="R79" s="68">
        <f>IFERROR(AVERAGE('B11'!K479:K481),"(-)")</f>
        <v>0</v>
      </c>
      <c r="S79" s="68">
        <f>IFERROR(AVERAGE('B11'!K511:K513),"(-)")</f>
        <v>0</v>
      </c>
      <c r="T79" s="68">
        <f>IFERROR(AVERAGE('B11'!K543:K545),"(-)")</f>
        <v>0</v>
      </c>
      <c r="U79" s="68">
        <f>IFERROR(AVERAGE('B11'!K575:K577),"(-)")</f>
        <v>0</v>
      </c>
      <c r="V79" s="68">
        <f>IFERROR(AVERAGE('B11'!K607:K609),"(-)")</f>
        <v>0</v>
      </c>
      <c r="W79" s="68">
        <f>IFERROR(AVERAGE('B11'!K639:K641),"(-)")</f>
        <v>0</v>
      </c>
      <c r="X79" s="68">
        <f>IFERROR(AVERAGE('B11'!K671:K673),"(-)")</f>
        <v>0</v>
      </c>
      <c r="Y79" s="68">
        <f>IFERROR(AVERAGE('B11'!K703:K705),"(-)")</f>
        <v>0</v>
      </c>
      <c r="Z79" s="67">
        <f>IFERROR(AVERAGE(D79:Y79),"(-)")</f>
        <v>0</v>
      </c>
    </row>
    <row r="80" spans="2:26" ht="31.5" x14ac:dyDescent="0.25">
      <c r="B80" s="28"/>
      <c r="C80" s="11" t="s">
        <v>374</v>
      </c>
      <c r="D80" s="68">
        <f>IFERROR(AVERAGE('B11'!J31:J33),"(-)")</f>
        <v>0</v>
      </c>
      <c r="E80" s="68">
        <f>IFERROR(AVERAGE('B11'!J63:J65),"(-)")</f>
        <v>0</v>
      </c>
      <c r="F80" s="68">
        <f>IFERROR(AVERAGE('B11'!J95:J97),"(-)")</f>
        <v>0</v>
      </c>
      <c r="G80" s="68">
        <f>IFERROR(AVERAGE('B11'!J127:J129),"(-)")</f>
        <v>0</v>
      </c>
      <c r="H80" s="68">
        <f>IFERROR(AVERAGE('B11'!J159:J161),"(-)")</f>
        <v>0</v>
      </c>
      <c r="I80" s="68">
        <f>IFERROR(AVERAGE('B11'!J191:J193),"(-)")</f>
        <v>0</v>
      </c>
      <c r="J80" s="68">
        <f>IFERROR(AVERAGE('B11'!J223:J225),"(-)")</f>
        <v>0</v>
      </c>
      <c r="K80" s="68">
        <f>IFERROR(AVERAGE('B11'!J255:J257),"(-)")</f>
        <v>0</v>
      </c>
      <c r="L80" s="68">
        <f>IFERROR(AVERAGE('B11'!J287:J289),"(-)")</f>
        <v>0</v>
      </c>
      <c r="M80" s="68">
        <f>IFERROR(AVERAGE('B11'!J319:J321),"(-)")</f>
        <v>0</v>
      </c>
      <c r="N80" s="68">
        <f>IFERROR(AVERAGE('B11'!J351:J353),"(-)")</f>
        <v>0</v>
      </c>
      <c r="O80" s="68">
        <f>IFERROR(AVERAGE('B11'!J383:J385),"(-)")</f>
        <v>0</v>
      </c>
      <c r="P80" s="68">
        <f>IFERROR(AVERAGE('B11'!J415:J417),"(-)")</f>
        <v>0</v>
      </c>
      <c r="Q80" s="68">
        <f>IFERROR(AVERAGE('B11'!J447:J449),"(-)")</f>
        <v>0</v>
      </c>
      <c r="R80" s="68">
        <f>IFERROR(AVERAGE('B11'!J479:J481),"(-)")</f>
        <v>0</v>
      </c>
      <c r="S80" s="68">
        <f>IFERROR(AVERAGE('B11'!J511:J513),"(-)")</f>
        <v>0</v>
      </c>
      <c r="T80" s="68">
        <f>IFERROR(AVERAGE('B11'!J543:J545),"(-)")</f>
        <v>0</v>
      </c>
      <c r="U80" s="68">
        <f>IFERROR(AVERAGE('B11'!J575:J577),"(-)")</f>
        <v>0</v>
      </c>
      <c r="V80" s="68">
        <f>IFERROR(AVERAGE('B11'!J607:J609),"(-)")</f>
        <v>0</v>
      </c>
      <c r="W80" s="68">
        <f>IFERROR(AVERAGE('B11'!J639:J641),"(-)")</f>
        <v>0</v>
      </c>
      <c r="X80" s="68">
        <f>IFERROR(AVERAGE('B11'!J671:J673),"(-)")</f>
        <v>0</v>
      </c>
      <c r="Y80" s="68">
        <f>IFERROR(AVERAGE('B11'!J703:J705),"(-)")</f>
        <v>0</v>
      </c>
      <c r="Z80" s="67">
        <f>IFERROR(AVERAGE(D80:Y80),"(-)")</f>
        <v>0</v>
      </c>
    </row>
    <row r="81" spans="2:26" x14ac:dyDescent="0.25">
      <c r="B81" s="29" t="s">
        <v>997</v>
      </c>
      <c r="C81" s="36" t="s">
        <v>570</v>
      </c>
      <c r="D81" s="67">
        <f t="shared" ref="D81:Y81" si="16">IFERROR(AVERAGE(D82:D83),"(-)")</f>
        <v>5</v>
      </c>
      <c r="E81" s="67">
        <f t="shared" si="16"/>
        <v>0</v>
      </c>
      <c r="F81" s="67">
        <f t="shared" si="16"/>
        <v>0</v>
      </c>
      <c r="G81" s="67">
        <f t="shared" si="16"/>
        <v>0</v>
      </c>
      <c r="H81" s="67">
        <f t="shared" si="16"/>
        <v>0</v>
      </c>
      <c r="I81" s="67">
        <f t="shared" si="16"/>
        <v>0</v>
      </c>
      <c r="J81" s="67">
        <f t="shared" si="16"/>
        <v>0</v>
      </c>
      <c r="K81" s="67">
        <f t="shared" si="16"/>
        <v>0</v>
      </c>
      <c r="L81" s="67">
        <f t="shared" si="16"/>
        <v>0</v>
      </c>
      <c r="M81" s="67">
        <f t="shared" si="16"/>
        <v>0</v>
      </c>
      <c r="N81" s="67">
        <f t="shared" si="16"/>
        <v>0</v>
      </c>
      <c r="O81" s="67">
        <f t="shared" si="16"/>
        <v>0</v>
      </c>
      <c r="P81" s="67">
        <f t="shared" si="16"/>
        <v>0</v>
      </c>
      <c r="Q81" s="67">
        <f t="shared" si="16"/>
        <v>0</v>
      </c>
      <c r="R81" s="67">
        <f t="shared" si="16"/>
        <v>0</v>
      </c>
      <c r="S81" s="67">
        <f t="shared" si="16"/>
        <v>0</v>
      </c>
      <c r="T81" s="67">
        <f t="shared" si="16"/>
        <v>0</v>
      </c>
      <c r="U81" s="67">
        <f t="shared" si="16"/>
        <v>0</v>
      </c>
      <c r="V81" s="67">
        <f t="shared" si="16"/>
        <v>0</v>
      </c>
      <c r="W81" s="67">
        <f t="shared" si="16"/>
        <v>0</v>
      </c>
      <c r="X81" s="67">
        <f t="shared" si="16"/>
        <v>0</v>
      </c>
      <c r="Y81" s="67">
        <f t="shared" si="16"/>
        <v>0</v>
      </c>
      <c r="Z81" s="67">
        <f>IFERROR(AVERAGE(D81:Z81),"(-)")</f>
        <v>0.21739130434782999</v>
      </c>
    </row>
    <row r="82" spans="2:26" ht="31.5" x14ac:dyDescent="0.25">
      <c r="B82" s="28"/>
      <c r="C82" s="11" t="s">
        <v>377</v>
      </c>
      <c r="D82" s="68">
        <f>'B11'!K35</f>
        <v>0</v>
      </c>
      <c r="E82" s="68">
        <f>'B11'!K67</f>
        <v>0</v>
      </c>
      <c r="F82" s="68">
        <f>'B11'!K99</f>
        <v>0</v>
      </c>
      <c r="G82" s="68">
        <f>'B11'!K131</f>
        <v>0</v>
      </c>
      <c r="H82" s="68">
        <f>'B11'!K163</f>
        <v>0</v>
      </c>
      <c r="I82" s="68">
        <f>'B11'!K195</f>
        <v>0</v>
      </c>
      <c r="J82" s="68">
        <f>'B11'!K227</f>
        <v>0</v>
      </c>
      <c r="K82" s="68">
        <f>'B11'!K259</f>
        <v>0</v>
      </c>
      <c r="L82" s="68">
        <f>'B11'!K291</f>
        <v>0</v>
      </c>
      <c r="M82" s="68">
        <f>'B11'!K323</f>
        <v>0</v>
      </c>
      <c r="N82" s="68">
        <f>'B11'!K355</f>
        <v>0</v>
      </c>
      <c r="O82" s="68">
        <f>'B11'!K387</f>
        <v>0</v>
      </c>
      <c r="P82" s="68">
        <f>'B11'!K419</f>
        <v>0</v>
      </c>
      <c r="Q82" s="68">
        <f>'B11'!K451</f>
        <v>0</v>
      </c>
      <c r="R82" s="68">
        <f>'B11'!K483</f>
        <v>0</v>
      </c>
      <c r="S82" s="68">
        <f>'B11'!K515</f>
        <v>0</v>
      </c>
      <c r="T82" s="68">
        <f>'B11'!K547</f>
        <v>0</v>
      </c>
      <c r="U82" s="68">
        <f>'B11'!K579</f>
        <v>0</v>
      </c>
      <c r="V82" s="68">
        <f>'B11'!K611</f>
        <v>0</v>
      </c>
      <c r="W82" s="68">
        <f>'B11'!K643</f>
        <v>0</v>
      </c>
      <c r="X82" s="68">
        <f>'B11'!K675</f>
        <v>0</v>
      </c>
      <c r="Y82" s="68">
        <f>'B11'!K707</f>
        <v>0</v>
      </c>
      <c r="Z82" s="67">
        <f>IFERROR(AVERAGE(D82:Y82),"(-)")</f>
        <v>0</v>
      </c>
    </row>
    <row r="83" spans="2:26" x14ac:dyDescent="0.25">
      <c r="B83" s="28"/>
      <c r="C83" s="11" t="s">
        <v>379</v>
      </c>
      <c r="D83" s="68">
        <f>'B11'!I35</f>
        <v>10</v>
      </c>
      <c r="E83" s="68">
        <f>'B11'!I67</f>
        <v>0</v>
      </c>
      <c r="F83" s="68">
        <f>'B11'!I99</f>
        <v>0</v>
      </c>
      <c r="G83" s="68">
        <f>'B11'!I131</f>
        <v>0</v>
      </c>
      <c r="H83" s="68">
        <f>'B11'!I163</f>
        <v>0</v>
      </c>
      <c r="I83" s="68">
        <f>'B11'!I195</f>
        <v>0</v>
      </c>
      <c r="J83" s="68">
        <f>'B11'!I227</f>
        <v>0</v>
      </c>
      <c r="K83" s="68">
        <f>'B11'!I259</f>
        <v>0</v>
      </c>
      <c r="L83" s="68">
        <f>'B11'!I291</f>
        <v>0</v>
      </c>
      <c r="M83" s="68">
        <f>'B11'!I323</f>
        <v>0</v>
      </c>
      <c r="N83" s="68">
        <f>'B11'!I355</f>
        <v>0</v>
      </c>
      <c r="O83" s="68">
        <f>'B11'!I387</f>
        <v>0</v>
      </c>
      <c r="P83" s="68">
        <f>'B11'!I419</f>
        <v>0</v>
      </c>
      <c r="Q83" s="68">
        <f>'B11'!I451</f>
        <v>0</v>
      </c>
      <c r="R83" s="68">
        <f>'B11'!I483</f>
        <v>0</v>
      </c>
      <c r="S83" s="68">
        <f>'B11'!I515</f>
        <v>0</v>
      </c>
      <c r="T83" s="68">
        <f>'B11'!I547</f>
        <v>0</v>
      </c>
      <c r="U83" s="68">
        <f>'B11'!I579</f>
        <v>0</v>
      </c>
      <c r="V83" s="68">
        <f>'B11'!I611</f>
        <v>0</v>
      </c>
      <c r="W83" s="68">
        <f>'B11'!I643</f>
        <v>0</v>
      </c>
      <c r="X83" s="68">
        <f>'B11'!I675</f>
        <v>0</v>
      </c>
      <c r="Y83" s="68">
        <f>'B11'!I707</f>
        <v>0</v>
      </c>
      <c r="Z83" s="67">
        <f>IFERROR(AVERAGE(D83:Y83),"(-)")</f>
        <v>0.45454545454544998</v>
      </c>
    </row>
    <row r="84" spans="2:26" x14ac:dyDescent="0.25">
      <c r="B84" s="25" t="s">
        <v>1102</v>
      </c>
      <c r="C84" s="36" t="s">
        <v>1050</v>
      </c>
      <c r="D84" s="67">
        <f t="shared" ref="D84:Y84" si="17">IFERROR(AVERAGE(D85:D88),"(-)")</f>
        <v>3.25</v>
      </c>
      <c r="E84" s="67">
        <f t="shared" si="17"/>
        <v>3.25</v>
      </c>
      <c r="F84" s="67">
        <f t="shared" si="17"/>
        <v>3.25</v>
      </c>
      <c r="G84" s="67">
        <f t="shared" si="17"/>
        <v>3.25</v>
      </c>
      <c r="H84" s="67">
        <f t="shared" si="17"/>
        <v>3.25</v>
      </c>
      <c r="I84" s="67">
        <f t="shared" si="17"/>
        <v>3.25</v>
      </c>
      <c r="J84" s="67">
        <f t="shared" si="17"/>
        <v>3.25</v>
      </c>
      <c r="K84" s="67">
        <f t="shared" si="17"/>
        <v>3.25</v>
      </c>
      <c r="L84" s="67">
        <f t="shared" si="17"/>
        <v>3.25</v>
      </c>
      <c r="M84" s="67">
        <f t="shared" si="17"/>
        <v>3.25</v>
      </c>
      <c r="N84" s="67">
        <f t="shared" si="17"/>
        <v>3.25</v>
      </c>
      <c r="O84" s="67">
        <f t="shared" si="17"/>
        <v>3.25</v>
      </c>
      <c r="P84" s="67">
        <f t="shared" si="17"/>
        <v>3.25</v>
      </c>
      <c r="Q84" s="67">
        <f t="shared" si="17"/>
        <v>3.25</v>
      </c>
      <c r="R84" s="67">
        <f t="shared" si="17"/>
        <v>3.25</v>
      </c>
      <c r="S84" s="67">
        <f t="shared" si="17"/>
        <v>3.25</v>
      </c>
      <c r="T84" s="67">
        <f t="shared" si="17"/>
        <v>3.25</v>
      </c>
      <c r="U84" s="67">
        <f t="shared" si="17"/>
        <v>3.25</v>
      </c>
      <c r="V84" s="67">
        <f t="shared" si="17"/>
        <v>3.25</v>
      </c>
      <c r="W84" s="67">
        <f t="shared" si="17"/>
        <v>3.25</v>
      </c>
      <c r="X84" s="67">
        <f t="shared" si="17"/>
        <v>3.25</v>
      </c>
      <c r="Y84" s="67">
        <f t="shared" si="17"/>
        <v>3.25</v>
      </c>
      <c r="Z84" s="67">
        <f>IFERROR(AVERAGE(D84:Z84),"(-)")</f>
        <v>3.1086956521739002</v>
      </c>
    </row>
    <row r="85" spans="2:26" x14ac:dyDescent="0.25">
      <c r="B85" s="28" t="s">
        <v>985</v>
      </c>
      <c r="C85" s="11" t="s">
        <v>381</v>
      </c>
      <c r="D85" s="68">
        <f>IFERROR(100-AVERAGE('B12'!E5:E6),"(-)")</f>
        <v>1</v>
      </c>
      <c r="E85" s="68">
        <f>IFERROR(100-AVERAGE('B12'!E5:E6),"(-)")</f>
        <v>1</v>
      </c>
      <c r="F85" s="68">
        <f>IFERROR(100-AVERAGE('B12'!E5:E6),"(-)")</f>
        <v>1</v>
      </c>
      <c r="G85" s="68">
        <f>IFERROR(100-AVERAGE('B12'!E5:E6),"(-)")</f>
        <v>1</v>
      </c>
      <c r="H85" s="68">
        <f>IFERROR(100-AVERAGE('B12'!E5:E6),"(-)")</f>
        <v>1</v>
      </c>
      <c r="I85" s="68">
        <f>IFERROR(100-AVERAGE('B12'!E5:E6),"(-)")</f>
        <v>1</v>
      </c>
      <c r="J85" s="68">
        <f>IFERROR(100-AVERAGE('B12'!E5:E6),"(-)")</f>
        <v>1</v>
      </c>
      <c r="K85" s="68">
        <f>IFERROR(100-AVERAGE('B12'!E5:E6),"(-)")</f>
        <v>1</v>
      </c>
      <c r="L85" s="68">
        <f>IFERROR(100-AVERAGE('B12'!E5:E6),"(-)")</f>
        <v>1</v>
      </c>
      <c r="M85" s="68">
        <f>IFERROR(100-AVERAGE('B12'!E5:E6),"(-)")</f>
        <v>1</v>
      </c>
      <c r="N85" s="68">
        <f>IFERROR(100-AVERAGE('B12'!E5:E6),"(-)")</f>
        <v>1</v>
      </c>
      <c r="O85" s="68">
        <f>IFERROR(100-AVERAGE('B12'!E5:E6),"(-)")</f>
        <v>1</v>
      </c>
      <c r="P85" s="68">
        <f>IFERROR(100-AVERAGE('B12'!E5:E6),"(-)")</f>
        <v>1</v>
      </c>
      <c r="Q85" s="68">
        <f>IFERROR(100-AVERAGE('B12'!E5:E6),"(-)")</f>
        <v>1</v>
      </c>
      <c r="R85" s="68">
        <f>IFERROR(100-AVERAGE('B12'!E5:E6),"(-)")</f>
        <v>1</v>
      </c>
      <c r="S85" s="68">
        <f>IFERROR(100-AVERAGE('B12'!E5:E6),"(-)")</f>
        <v>1</v>
      </c>
      <c r="T85" s="68">
        <f>IFERROR(100-AVERAGE('B12'!E5:E6),"(-)")</f>
        <v>1</v>
      </c>
      <c r="U85" s="68">
        <f>IFERROR(100-AVERAGE('B12'!E5:E6),"(-)")</f>
        <v>1</v>
      </c>
      <c r="V85" s="68">
        <f>IFERROR(100-AVERAGE('B12'!E5:E6),"(-)")</f>
        <v>1</v>
      </c>
      <c r="W85" s="68">
        <f>IFERROR(100-AVERAGE('B12'!E5:E6),"(-)")</f>
        <v>1</v>
      </c>
      <c r="X85" s="68">
        <f>IFERROR(100-AVERAGE('B12'!E5:E6),"(-)")</f>
        <v>1</v>
      </c>
      <c r="Y85" s="68">
        <f>IFERROR(100-AVERAGE('B12'!E5:E6),"(-)")</f>
        <v>1</v>
      </c>
      <c r="Z85" s="67">
        <f>IFERROR(AVERAGE(D85:Y85),"(-)")</f>
        <v>1</v>
      </c>
    </row>
    <row r="86" spans="2:26" x14ac:dyDescent="0.25">
      <c r="B86" s="28" t="s">
        <v>987</v>
      </c>
      <c r="C86" s="11" t="s">
        <v>382</v>
      </c>
      <c r="D86" s="68">
        <f>100-'B12'!E13</f>
        <v>5</v>
      </c>
      <c r="E86" s="68">
        <f>100-'B12'!E13</f>
        <v>5</v>
      </c>
      <c r="F86" s="68">
        <f>100-'B12'!E13</f>
        <v>5</v>
      </c>
      <c r="G86" s="68">
        <f>100-'B12'!E13</f>
        <v>5</v>
      </c>
      <c r="H86" s="68">
        <f>100-'B12'!E13</f>
        <v>5</v>
      </c>
      <c r="I86" s="68">
        <f>100-'B12'!E13</f>
        <v>5</v>
      </c>
      <c r="J86" s="68">
        <f>100-'B12'!E13</f>
        <v>5</v>
      </c>
      <c r="K86" s="68">
        <f>100-'B12'!E13</f>
        <v>5</v>
      </c>
      <c r="L86" s="68">
        <f>100-'B12'!E13</f>
        <v>5</v>
      </c>
      <c r="M86" s="68">
        <f>100-'B12'!E13</f>
        <v>5</v>
      </c>
      <c r="N86" s="68">
        <f>100-'B12'!E13</f>
        <v>5</v>
      </c>
      <c r="O86" s="68">
        <f>100-'B12'!E13</f>
        <v>5</v>
      </c>
      <c r="P86" s="68">
        <f>100-'B12'!E13</f>
        <v>5</v>
      </c>
      <c r="Q86" s="68">
        <f>100-'B12'!E13</f>
        <v>5</v>
      </c>
      <c r="R86" s="68">
        <f>100-'B12'!E13</f>
        <v>5</v>
      </c>
      <c r="S86" s="68">
        <f>100-'B12'!E13</f>
        <v>5</v>
      </c>
      <c r="T86" s="68">
        <f>100-'B12'!E13</f>
        <v>5</v>
      </c>
      <c r="U86" s="68">
        <f>100-'B12'!E13</f>
        <v>5</v>
      </c>
      <c r="V86" s="68">
        <f>100-'B12'!E13</f>
        <v>5</v>
      </c>
      <c r="W86" s="68">
        <f>100-'B12'!E13</f>
        <v>5</v>
      </c>
      <c r="X86" s="68">
        <f>100-'B12'!E13</f>
        <v>5</v>
      </c>
      <c r="Y86" s="68">
        <f>100-'B12'!E13</f>
        <v>5</v>
      </c>
      <c r="Z86" s="67">
        <f>IFERROR(AVERAGE(D86:Y86),"(-)")</f>
        <v>5</v>
      </c>
    </row>
    <row r="87" spans="2:26" x14ac:dyDescent="0.25">
      <c r="B87" s="28" t="s">
        <v>989</v>
      </c>
      <c r="C87" s="11" t="s">
        <v>383</v>
      </c>
      <c r="D87" s="68">
        <f>100-'B12'!E14</f>
        <v>5</v>
      </c>
      <c r="E87" s="68">
        <f>100-'B12'!E14</f>
        <v>5</v>
      </c>
      <c r="F87" s="68">
        <f>100-'B12'!E14</f>
        <v>5</v>
      </c>
      <c r="G87" s="68">
        <f>100-'B12'!E14</f>
        <v>5</v>
      </c>
      <c r="H87" s="68">
        <f>100-'B12'!E14</f>
        <v>5</v>
      </c>
      <c r="I87" s="68">
        <f>100-'B12'!E14</f>
        <v>5</v>
      </c>
      <c r="J87" s="68">
        <f>100-'B12'!E14</f>
        <v>5</v>
      </c>
      <c r="K87" s="68">
        <f>100-'B12'!E14</f>
        <v>5</v>
      </c>
      <c r="L87" s="68">
        <f>100-'B12'!E14</f>
        <v>5</v>
      </c>
      <c r="M87" s="68">
        <f>100-'B12'!E14</f>
        <v>5</v>
      </c>
      <c r="N87" s="68">
        <f>100-'B12'!E14</f>
        <v>5</v>
      </c>
      <c r="O87" s="68">
        <f>100-'B12'!E14</f>
        <v>5</v>
      </c>
      <c r="P87" s="68">
        <f>100-'B12'!E14</f>
        <v>5</v>
      </c>
      <c r="Q87" s="68">
        <f>100-'B12'!E14</f>
        <v>5</v>
      </c>
      <c r="R87" s="68">
        <f>100-'B12'!E14</f>
        <v>5</v>
      </c>
      <c r="S87" s="68">
        <f>100-'B12'!E14</f>
        <v>5</v>
      </c>
      <c r="T87" s="68">
        <f>100-'B12'!E14</f>
        <v>5</v>
      </c>
      <c r="U87" s="68">
        <f>100-'B12'!E14</f>
        <v>5</v>
      </c>
      <c r="V87" s="68">
        <f>100-'B12'!E14</f>
        <v>5</v>
      </c>
      <c r="W87" s="68">
        <f>100-'B12'!E14</f>
        <v>5</v>
      </c>
      <c r="X87" s="68">
        <f>100-'B12'!E14</f>
        <v>5</v>
      </c>
      <c r="Y87" s="68">
        <f>100-'B12'!E14</f>
        <v>5</v>
      </c>
      <c r="Z87" s="67">
        <f>IFERROR(AVERAGE(D87:Y87),"(-)")</f>
        <v>5</v>
      </c>
    </row>
    <row r="88" spans="2:26" x14ac:dyDescent="0.25">
      <c r="B88" s="28" t="s">
        <v>991</v>
      </c>
      <c r="C88" s="11" t="s">
        <v>384</v>
      </c>
      <c r="D88" s="68">
        <f>100-'B12'!E10</f>
        <v>2</v>
      </c>
      <c r="E88" s="68">
        <f>100-'B12'!E10</f>
        <v>2</v>
      </c>
      <c r="F88" s="68">
        <f>100-'B12'!E10</f>
        <v>2</v>
      </c>
      <c r="G88" s="68">
        <f>100-'B12'!E10</f>
        <v>2</v>
      </c>
      <c r="H88" s="68">
        <f>100-'B12'!E10</f>
        <v>2</v>
      </c>
      <c r="I88" s="68">
        <f>100-'B12'!E10</f>
        <v>2</v>
      </c>
      <c r="J88" s="68">
        <f>100-'B12'!E10</f>
        <v>2</v>
      </c>
      <c r="K88" s="68">
        <f>100-'B12'!E10</f>
        <v>2</v>
      </c>
      <c r="L88" s="68">
        <f>100-'B12'!E10</f>
        <v>2</v>
      </c>
      <c r="M88" s="68">
        <f>100-'B12'!E10</f>
        <v>2</v>
      </c>
      <c r="N88" s="68">
        <f>100-'B12'!E10</f>
        <v>2</v>
      </c>
      <c r="O88" s="68">
        <f>100-'B12'!E10</f>
        <v>2</v>
      </c>
      <c r="P88" s="68">
        <f>100-'B12'!E10</f>
        <v>2</v>
      </c>
      <c r="Q88" s="68">
        <f>100-'B12'!E10</f>
        <v>2</v>
      </c>
      <c r="R88" s="68">
        <f>100-'B12'!E10</f>
        <v>2</v>
      </c>
      <c r="S88" s="68">
        <f>100-'B12'!E10</f>
        <v>2</v>
      </c>
      <c r="T88" s="68">
        <f>100-'B12'!E10</f>
        <v>2</v>
      </c>
      <c r="U88" s="68">
        <f>100-'B12'!E10</f>
        <v>2</v>
      </c>
      <c r="V88" s="68">
        <f>100-'B12'!E10</f>
        <v>2</v>
      </c>
      <c r="W88" s="68">
        <f>100-'B12'!E10</f>
        <v>2</v>
      </c>
      <c r="X88" s="68">
        <f>100-'B12'!E10</f>
        <v>2</v>
      </c>
      <c r="Y88" s="68">
        <f>100-'B12'!E10</f>
        <v>2</v>
      </c>
      <c r="Z88" s="67">
        <f>IFERROR(AVERAGE(D88:Y88),"(-)")</f>
        <v>2</v>
      </c>
    </row>
    <row r="89" spans="2:26" x14ac:dyDescent="0.25">
      <c r="B89" s="25" t="s">
        <v>1103</v>
      </c>
      <c r="C89" s="36" t="s">
        <v>1104</v>
      </c>
      <c r="D89" s="67">
        <f t="shared" ref="D89:Y89" si="18">IFERROR(AVERAGE(D90:D91),"(-)")</f>
        <v>0</v>
      </c>
      <c r="E89" s="67">
        <f t="shared" si="18"/>
        <v>0</v>
      </c>
      <c r="F89" s="67">
        <f t="shared" si="18"/>
        <v>0</v>
      </c>
      <c r="G89" s="67">
        <f t="shared" si="18"/>
        <v>0</v>
      </c>
      <c r="H89" s="67">
        <f t="shared" si="18"/>
        <v>0</v>
      </c>
      <c r="I89" s="67">
        <f t="shared" si="18"/>
        <v>0</v>
      </c>
      <c r="J89" s="67">
        <f t="shared" si="18"/>
        <v>0</v>
      </c>
      <c r="K89" s="67">
        <f t="shared" si="18"/>
        <v>0</v>
      </c>
      <c r="L89" s="67">
        <f t="shared" si="18"/>
        <v>0</v>
      </c>
      <c r="M89" s="67">
        <f t="shared" si="18"/>
        <v>0</v>
      </c>
      <c r="N89" s="67">
        <f t="shared" si="18"/>
        <v>0</v>
      </c>
      <c r="O89" s="67">
        <f t="shared" si="18"/>
        <v>0</v>
      </c>
      <c r="P89" s="67">
        <f t="shared" si="18"/>
        <v>0</v>
      </c>
      <c r="Q89" s="67">
        <f t="shared" si="18"/>
        <v>0</v>
      </c>
      <c r="R89" s="67">
        <f t="shared" si="18"/>
        <v>0</v>
      </c>
      <c r="S89" s="67">
        <f t="shared" si="18"/>
        <v>0</v>
      </c>
      <c r="T89" s="67">
        <f t="shared" si="18"/>
        <v>0</v>
      </c>
      <c r="U89" s="67">
        <f t="shared" si="18"/>
        <v>0</v>
      </c>
      <c r="V89" s="67">
        <f t="shared" si="18"/>
        <v>0</v>
      </c>
      <c r="W89" s="67">
        <f t="shared" si="18"/>
        <v>0</v>
      </c>
      <c r="X89" s="67">
        <f t="shared" si="18"/>
        <v>0</v>
      </c>
      <c r="Y89" s="67">
        <f t="shared" si="18"/>
        <v>0</v>
      </c>
      <c r="Z89" s="67">
        <f>IFERROR(AVERAGE(D89:Z89),"(-)")</f>
        <v>0</v>
      </c>
    </row>
    <row r="90" spans="2:26" x14ac:dyDescent="0.25">
      <c r="B90" s="28" t="s">
        <v>985</v>
      </c>
      <c r="C90" s="11" t="s">
        <v>386</v>
      </c>
      <c r="D90" s="68">
        <f>100-'B13'!G17</f>
        <v>0</v>
      </c>
      <c r="E90" s="68">
        <f>100-'B13'!G17</f>
        <v>0</v>
      </c>
      <c r="F90" s="68">
        <f>100-'B13'!G17</f>
        <v>0</v>
      </c>
      <c r="G90" s="68">
        <f>100-'B13'!G17</f>
        <v>0</v>
      </c>
      <c r="H90" s="68">
        <f>100-'B13'!G17</f>
        <v>0</v>
      </c>
      <c r="I90" s="68">
        <f>100-'B13'!G17</f>
        <v>0</v>
      </c>
      <c r="J90" s="68">
        <f>100-'B13'!G17</f>
        <v>0</v>
      </c>
      <c r="K90" s="68">
        <f>100-'B13'!G17</f>
        <v>0</v>
      </c>
      <c r="L90" s="68">
        <f>100-'B13'!G17</f>
        <v>0</v>
      </c>
      <c r="M90" s="68">
        <f>100-'B13'!G17</f>
        <v>0</v>
      </c>
      <c r="N90" s="68">
        <f>100-'B13'!G17</f>
        <v>0</v>
      </c>
      <c r="O90" s="68">
        <f>100-'B13'!G17</f>
        <v>0</v>
      </c>
      <c r="P90" s="68">
        <f>100-'B13'!G17</f>
        <v>0</v>
      </c>
      <c r="Q90" s="68">
        <f>100-'B13'!G17</f>
        <v>0</v>
      </c>
      <c r="R90" s="68">
        <f>100-'B13'!G17</f>
        <v>0</v>
      </c>
      <c r="S90" s="68">
        <f>100-'B13'!G17</f>
        <v>0</v>
      </c>
      <c r="T90" s="68">
        <f>100-'B13'!G17</f>
        <v>0</v>
      </c>
      <c r="U90" s="68">
        <f>100-'B13'!G17</f>
        <v>0</v>
      </c>
      <c r="V90" s="68">
        <f>100-'B13'!G17</f>
        <v>0</v>
      </c>
      <c r="W90" s="68">
        <f>100-'B13'!G17</f>
        <v>0</v>
      </c>
      <c r="X90" s="68">
        <f>100-'B13'!G17</f>
        <v>0</v>
      </c>
      <c r="Y90" s="68">
        <f>100-'B13'!G17</f>
        <v>0</v>
      </c>
      <c r="Z90" s="67">
        <f>IFERROR(AVERAGE(D90:Y90),"(-)")</f>
        <v>0</v>
      </c>
    </row>
    <row r="91" spans="2:26" x14ac:dyDescent="0.25">
      <c r="B91" s="28" t="s">
        <v>987</v>
      </c>
      <c r="C91" s="11" t="s">
        <v>387</v>
      </c>
      <c r="D91" s="68">
        <f>100-'B13'!G25</f>
        <v>0</v>
      </c>
      <c r="E91" s="68">
        <f>100-'B13'!G25</f>
        <v>0</v>
      </c>
      <c r="F91" s="68">
        <f>100-'B13'!G25</f>
        <v>0</v>
      </c>
      <c r="G91" s="68">
        <f>100-'B13'!G25</f>
        <v>0</v>
      </c>
      <c r="H91" s="68">
        <f>100-'B13'!G25</f>
        <v>0</v>
      </c>
      <c r="I91" s="68">
        <f>100-'B13'!G25</f>
        <v>0</v>
      </c>
      <c r="J91" s="68">
        <f>100-'B13'!G25</f>
        <v>0</v>
      </c>
      <c r="K91" s="68">
        <f>100-'B13'!G25</f>
        <v>0</v>
      </c>
      <c r="L91" s="68">
        <f>100-'B13'!G25</f>
        <v>0</v>
      </c>
      <c r="M91" s="68">
        <f>100-'B13'!G25</f>
        <v>0</v>
      </c>
      <c r="N91" s="68">
        <f>100-'B13'!G25</f>
        <v>0</v>
      </c>
      <c r="O91" s="68">
        <f>100-'B13'!G25</f>
        <v>0</v>
      </c>
      <c r="P91" s="68">
        <f>100-'B13'!G25</f>
        <v>0</v>
      </c>
      <c r="Q91" s="68">
        <f>100-'B13'!G25</f>
        <v>0</v>
      </c>
      <c r="R91" s="68">
        <f>100-'B13'!G25</f>
        <v>0</v>
      </c>
      <c r="S91" s="68">
        <f>100-'B13'!G25</f>
        <v>0</v>
      </c>
      <c r="T91" s="68">
        <f>100-'B13'!G25</f>
        <v>0</v>
      </c>
      <c r="U91" s="68">
        <f>100-'B13'!G25</f>
        <v>0</v>
      </c>
      <c r="V91" s="68">
        <f>100-'B13'!G25</f>
        <v>0</v>
      </c>
      <c r="W91" s="68">
        <f>100-'B13'!G25</f>
        <v>0</v>
      </c>
      <c r="X91" s="68">
        <f>100-'B13'!G25</f>
        <v>0</v>
      </c>
      <c r="Y91" s="68">
        <f>100-'B13'!G25</f>
        <v>0</v>
      </c>
      <c r="Z91" s="67">
        <f>IFERROR(AVERAGE(D91:Y91),"(-)")</f>
        <v>0</v>
      </c>
    </row>
    <row r="92" spans="2:26" x14ac:dyDescent="0.25">
      <c r="B92" s="25" t="s">
        <v>1105</v>
      </c>
      <c r="C92" s="36" t="s">
        <v>1062</v>
      </c>
      <c r="D92" s="67">
        <f t="shared" ref="D92:Y92" si="19">IFERROR(AVERAGE(D93:D97),"(-)")</f>
        <v>0.60606060606060996</v>
      </c>
      <c r="E92" s="67">
        <f t="shared" si="19"/>
        <v>0.98765432098765005</v>
      </c>
      <c r="F92" s="67">
        <f t="shared" si="19"/>
        <v>1.2280701754386001</v>
      </c>
      <c r="G92" s="67">
        <f t="shared" si="19"/>
        <v>1.1363636363636</v>
      </c>
      <c r="H92" s="67">
        <f t="shared" si="19"/>
        <v>0.91743119266054995</v>
      </c>
      <c r="I92" s="67">
        <f t="shared" si="19"/>
        <v>1.5686274509803999</v>
      </c>
      <c r="J92" s="67">
        <f t="shared" si="19"/>
        <v>1.0309278350515001</v>
      </c>
      <c r="K92" s="67">
        <f t="shared" si="19"/>
        <v>1.1764705882352999</v>
      </c>
      <c r="L92" s="67">
        <f t="shared" si="19"/>
        <v>0.67114093959732002</v>
      </c>
      <c r="M92" s="67">
        <f t="shared" si="19"/>
        <v>1.25</v>
      </c>
      <c r="N92" s="67">
        <f t="shared" si="19"/>
        <v>0.81395348837209003</v>
      </c>
      <c r="O92" s="67">
        <f t="shared" si="19"/>
        <v>0.49689440993789002</v>
      </c>
      <c r="P92" s="67">
        <f t="shared" si="19"/>
        <v>0.69444444444443998</v>
      </c>
      <c r="Q92" s="67">
        <f t="shared" si="19"/>
        <v>1.4583333333333</v>
      </c>
      <c r="R92" s="67">
        <f t="shared" si="19"/>
        <v>1.4285714285714</v>
      </c>
      <c r="S92" s="67">
        <f t="shared" si="19"/>
        <v>0.93567251461987999</v>
      </c>
      <c r="T92" s="67">
        <f t="shared" si="19"/>
        <v>1.2727272727273</v>
      </c>
      <c r="U92" s="67">
        <f t="shared" si="19"/>
        <v>1.1023622047243999</v>
      </c>
      <c r="V92" s="67">
        <f t="shared" si="19"/>
        <v>1.3223140495868</v>
      </c>
      <c r="W92" s="67">
        <f t="shared" si="19"/>
        <v>1.3888888888888999</v>
      </c>
      <c r="X92" s="67">
        <f t="shared" si="19"/>
        <v>0.81967213114754001</v>
      </c>
      <c r="Y92" s="67">
        <f t="shared" si="19"/>
        <v>1.1111111111111001</v>
      </c>
      <c r="Z92" s="67">
        <f>IFERROR(AVERAGE(D92:Z92),"(-)")</f>
        <v>1.0181605227321999</v>
      </c>
    </row>
    <row r="93" spans="2:26" x14ac:dyDescent="0.25">
      <c r="B93" s="28" t="s">
        <v>985</v>
      </c>
      <c r="C93" s="11" t="s">
        <v>389</v>
      </c>
      <c r="D93" s="68">
        <f>IFERROR((('A5'!I8)/'A5'!D8)*100,"(-)")</f>
        <v>1.8181818181817999</v>
      </c>
      <c r="E93" s="68">
        <f>IFERROR((('A5'!I9)/'A5'!D9)*100,"(-)")</f>
        <v>2.4691358024691001</v>
      </c>
      <c r="F93" s="68">
        <f>IFERROR((('A5'!I10)/'A5'!D10)*100,"(-)")</f>
        <v>1.7543859649122999</v>
      </c>
      <c r="G93" s="68">
        <f>IFERROR((('A5'!I11)/'A5'!D11)*100,"(-)")</f>
        <v>4.5454545454544997</v>
      </c>
      <c r="H93" s="68">
        <f>IFERROR((('A5'!I12)/'A5'!D12)*100,"(-)")</f>
        <v>1.8348623853210999</v>
      </c>
      <c r="I93" s="68">
        <f>IFERROR((('A5'!I13)/'A5'!D13)*100,"(-)")</f>
        <v>4.9019607843137001</v>
      </c>
      <c r="J93" s="68">
        <f>IFERROR((('A5'!I14)/'A5'!D14)*100,"(-)")</f>
        <v>3.0927835051546002</v>
      </c>
      <c r="K93" s="68">
        <f>IFERROR((('A5'!I15)/'A5'!D15)*100,"(-)")</f>
        <v>3.9215686274510002</v>
      </c>
      <c r="L93" s="68">
        <f>IFERROR((('A5'!I16)/'A5'!D16)*100,"(-)")</f>
        <v>2.6845637583893001</v>
      </c>
      <c r="M93" s="68">
        <f>IFERROR((('A5'!I17)/'A5'!D17)*100,"(-)")</f>
        <v>2.6785714285714</v>
      </c>
      <c r="N93" s="68">
        <f>IFERROR((('A5'!I18)/'A5'!D18)*100,"(-)")</f>
        <v>2.3255813953488</v>
      </c>
      <c r="O93" s="68">
        <f>IFERROR((('A5'!I19)/'A5'!D19)*100,"(-)")</f>
        <v>1.2422360248447</v>
      </c>
      <c r="P93" s="68">
        <f>IFERROR((('A5'!I20)/'A5'!D20)*100,"(-)")</f>
        <v>2.0833333333333002</v>
      </c>
      <c r="Q93" s="68">
        <f>IFERROR((('A5'!I21)/'A5'!D21)*100,"(-)")</f>
        <v>4.1666666666666998</v>
      </c>
      <c r="R93" s="68">
        <f>IFERROR((('A5'!I22)/'A5'!D22)*100,"(-)")</f>
        <v>4.4642857142857002</v>
      </c>
      <c r="S93" s="68">
        <f>IFERROR((('A5'!I23)/'A5'!D23)*100,"(-)")</f>
        <v>2.9239766081870999</v>
      </c>
      <c r="T93" s="68">
        <f>IFERROR((('A5'!I24)/'A5'!D24)*100,"(-)")</f>
        <v>3.6363636363635998</v>
      </c>
      <c r="U93" s="68">
        <f>IFERROR((('A5'!I25)/'A5'!D25)*100,"(-)")</f>
        <v>3.9370078740157002</v>
      </c>
      <c r="V93" s="68">
        <f>IFERROR((('A5'!I26)/'A5'!D26)*100,"(-)")</f>
        <v>4.1322314049587003</v>
      </c>
      <c r="W93" s="68">
        <f>IFERROR((('A5'!I27)/'A5'!D27)*100,"(-)")</f>
        <v>2.7777777777777999</v>
      </c>
      <c r="X93" s="68">
        <f>IFERROR((('A5'!I28)/'A5'!D28)*100,"(-)")</f>
        <v>2.4590163934425999</v>
      </c>
      <c r="Y93" s="68">
        <f>IFERROR((('A5'!I29)/'A5'!D29)*100,"(-)")</f>
        <v>2.7777777777777999</v>
      </c>
      <c r="Z93" s="67">
        <f>IFERROR(AVERAGE(D93:Y93),"(-)")</f>
        <v>3.0285328739646</v>
      </c>
    </row>
    <row r="94" spans="2:26" x14ac:dyDescent="0.25">
      <c r="B94" s="28" t="s">
        <v>987</v>
      </c>
      <c r="C94" s="11" t="s">
        <v>390</v>
      </c>
      <c r="D94" s="68">
        <f>IFERROR((('A5'!H8-'A5'!I8)/'A5'!D8)*100,"(-)")</f>
        <v>1.2121212121211999</v>
      </c>
      <c r="E94" s="68">
        <f>IFERROR((('A5'!H9-'A5'!I9)/'A5'!D9)*100,"(-)")</f>
        <v>2.4691358024691001</v>
      </c>
      <c r="F94" s="68">
        <f>IFERROR((('A5'!H10-'A5'!I10)/'A5'!D10)*100,"(-)")</f>
        <v>4.3859649122807003</v>
      </c>
      <c r="G94" s="68">
        <f>IFERROR((('A5'!H11-'A5'!I11)/'A5'!D11)*100,"(-)")</f>
        <v>1.1363636363636</v>
      </c>
      <c r="H94" s="68">
        <f>IFERROR((('A5'!H12-'A5'!I12)/'A5'!D12)*100,"(-)")</f>
        <v>2.7522935779817002</v>
      </c>
      <c r="I94" s="68">
        <f>IFERROR((('A5'!H13-'A5'!I13)/'A5'!D13)*100,"(-)")</f>
        <v>2.9411764705882</v>
      </c>
      <c r="J94" s="68">
        <f>IFERROR((('A5'!H14-'A5'!I14)/'A5'!D14)*100,"(-)")</f>
        <v>2.0618556701031001</v>
      </c>
      <c r="K94" s="68">
        <f>IFERROR((('A5'!H15-'A5'!I15)/'A5'!D15)*100,"(-)")</f>
        <v>1.9607843137255001</v>
      </c>
      <c r="L94" s="68">
        <f>IFERROR((('A5'!H16-'A5'!I16)/'A5'!D16)*100,"(-)")</f>
        <v>0.67114093959732002</v>
      </c>
      <c r="M94" s="68">
        <f>IFERROR((('A5'!H17-'A5'!I17)/'A5'!D17)*100,"(-)")</f>
        <v>3.5714285714286</v>
      </c>
      <c r="N94" s="68">
        <f>IFERROR((('A5'!H18-'A5'!I18)/'A5'!D18)*100,"(-)")</f>
        <v>1.7441860465115999</v>
      </c>
      <c r="O94" s="68">
        <f>IFERROR((('A5'!H19-'A5'!I19)/'A5'!D19)*100,"(-)")</f>
        <v>1.2422360248447</v>
      </c>
      <c r="P94" s="68">
        <f>IFERROR((('A5'!H20-'A5'!I20)/'A5'!D20)*100,"(-)")</f>
        <v>1.3888888888888999</v>
      </c>
      <c r="Q94" s="68">
        <f>IFERROR((('A5'!H21-'A5'!I21)/'A5'!D21)*100,"(-)")</f>
        <v>3.125</v>
      </c>
      <c r="R94" s="68">
        <f>IFERROR((('A5'!H22-'A5'!I22)/'A5'!D22)*100,"(-)")</f>
        <v>2.6785714285714</v>
      </c>
      <c r="S94" s="68">
        <f>IFERROR((('A5'!H23-'A5'!I23)/'A5'!D23)*100,"(-)")</f>
        <v>1.7543859649122999</v>
      </c>
      <c r="T94" s="68">
        <f>IFERROR((('A5'!H24-'A5'!I24)/'A5'!D24)*100,"(-)")</f>
        <v>2.7272727272727</v>
      </c>
      <c r="U94" s="68">
        <f>IFERROR((('A5'!H25-'A5'!I25)/'A5'!D25)*100,"(-)")</f>
        <v>1.5748031496063</v>
      </c>
      <c r="V94" s="68">
        <f>IFERROR((('A5'!H26-'A5'!I26)/'A5'!D26)*100,"(-)")</f>
        <v>2.4793388429752001</v>
      </c>
      <c r="W94" s="68">
        <f>IFERROR((('A5'!H27-'A5'!I27)/'A5'!D27)*100,"(-)")</f>
        <v>4.1666666666666998</v>
      </c>
      <c r="X94" s="68">
        <f>IFERROR((('A5'!H28-'A5'!I28)/'A5'!D28)*100,"(-)")</f>
        <v>1.6393442622951</v>
      </c>
      <c r="Y94" s="68">
        <f>IFERROR((('A5'!H29-'A5'!I29)/'A5'!D29)*100,"(-)")</f>
        <v>2.7777777777777999</v>
      </c>
      <c r="Z94" s="67">
        <f>IFERROR(AVERAGE(D94:Y94),"(-)")</f>
        <v>2.2936698584992001</v>
      </c>
    </row>
    <row r="95" spans="2:26" x14ac:dyDescent="0.25">
      <c r="B95" s="28" t="s">
        <v>989</v>
      </c>
      <c r="C95" s="11" t="s">
        <v>391</v>
      </c>
      <c r="D95" s="68">
        <v>0</v>
      </c>
      <c r="E95" s="68">
        <v>0</v>
      </c>
      <c r="F95" s="68">
        <v>0</v>
      </c>
      <c r="G95" s="68">
        <v>0</v>
      </c>
      <c r="H95" s="68">
        <v>0</v>
      </c>
      <c r="I95" s="68">
        <v>0</v>
      </c>
      <c r="J95" s="68">
        <v>0</v>
      </c>
      <c r="K95" s="68">
        <v>0</v>
      </c>
      <c r="L95" s="68">
        <v>0</v>
      </c>
      <c r="M95" s="68">
        <v>0</v>
      </c>
      <c r="N95" s="68">
        <v>0</v>
      </c>
      <c r="O95" s="68">
        <v>0</v>
      </c>
      <c r="P95" s="68">
        <v>0</v>
      </c>
      <c r="Q95" s="68">
        <v>0</v>
      </c>
      <c r="R95" s="68">
        <v>0</v>
      </c>
      <c r="S95" s="68">
        <v>0</v>
      </c>
      <c r="T95" s="68">
        <v>0</v>
      </c>
      <c r="U95" s="68">
        <v>0</v>
      </c>
      <c r="V95" s="68">
        <v>0</v>
      </c>
      <c r="W95" s="68">
        <v>0</v>
      </c>
      <c r="X95" s="68">
        <v>0</v>
      </c>
      <c r="Y95" s="68">
        <v>0</v>
      </c>
      <c r="Z95" s="67">
        <f>IFERROR(AVERAGE(D95:Y95),"(-)")</f>
        <v>0</v>
      </c>
    </row>
    <row r="96" spans="2:26" x14ac:dyDescent="0.25">
      <c r="B96" s="28" t="s">
        <v>991</v>
      </c>
      <c r="C96" s="11" t="s">
        <v>392</v>
      </c>
      <c r="D96" s="68">
        <v>0</v>
      </c>
      <c r="E96" s="68">
        <v>0</v>
      </c>
      <c r="F96" s="68">
        <v>0</v>
      </c>
      <c r="G96" s="68">
        <v>0</v>
      </c>
      <c r="H96" s="68">
        <v>0</v>
      </c>
      <c r="I96" s="68">
        <v>0</v>
      </c>
      <c r="J96" s="68">
        <v>0</v>
      </c>
      <c r="K96" s="68">
        <v>0</v>
      </c>
      <c r="L96" s="68">
        <v>0</v>
      </c>
      <c r="M96" s="68">
        <v>0</v>
      </c>
      <c r="N96" s="68">
        <v>0</v>
      </c>
      <c r="O96" s="68">
        <v>0</v>
      </c>
      <c r="P96" s="68">
        <v>0</v>
      </c>
      <c r="Q96" s="68">
        <v>0</v>
      </c>
      <c r="R96" s="68">
        <v>0</v>
      </c>
      <c r="S96" s="68">
        <v>0</v>
      </c>
      <c r="T96" s="68">
        <v>0</v>
      </c>
      <c r="U96" s="68">
        <v>0</v>
      </c>
      <c r="V96" s="68">
        <v>0</v>
      </c>
      <c r="W96" s="68">
        <v>0</v>
      </c>
      <c r="X96" s="68">
        <v>0</v>
      </c>
      <c r="Y96" s="68">
        <v>0</v>
      </c>
      <c r="Z96" s="67">
        <f>IFERROR(AVERAGE(D96:Y96),"(-)")</f>
        <v>0</v>
      </c>
    </row>
    <row r="97" spans="1:26" x14ac:dyDescent="0.25">
      <c r="B97" s="28" t="s">
        <v>993</v>
      </c>
      <c r="C97" s="11" t="s">
        <v>393</v>
      </c>
      <c r="D97" s="68">
        <v>0</v>
      </c>
      <c r="E97" s="68">
        <v>0</v>
      </c>
      <c r="F97" s="68">
        <v>0</v>
      </c>
      <c r="G97" s="68">
        <v>0</v>
      </c>
      <c r="H97" s="68">
        <v>0</v>
      </c>
      <c r="I97" s="68">
        <v>0</v>
      </c>
      <c r="J97" s="68">
        <v>0</v>
      </c>
      <c r="K97" s="68">
        <v>0</v>
      </c>
      <c r="L97" s="68">
        <v>0</v>
      </c>
      <c r="M97" s="68">
        <v>0</v>
      </c>
      <c r="N97" s="68">
        <v>0</v>
      </c>
      <c r="O97" s="68">
        <v>0</v>
      </c>
      <c r="P97" s="68">
        <v>0</v>
      </c>
      <c r="Q97" s="68">
        <v>0</v>
      </c>
      <c r="R97" s="68">
        <v>0</v>
      </c>
      <c r="S97" s="68">
        <v>0</v>
      </c>
      <c r="T97" s="68">
        <v>0</v>
      </c>
      <c r="U97" s="68">
        <v>0</v>
      </c>
      <c r="V97" s="68">
        <v>0</v>
      </c>
      <c r="W97" s="68">
        <v>0</v>
      </c>
      <c r="X97" s="68">
        <v>0</v>
      </c>
      <c r="Y97" s="68">
        <v>0</v>
      </c>
      <c r="Z97" s="67">
        <f>IFERROR(AVERAGE(D97:Y97),"(-)")</f>
        <v>0</v>
      </c>
    </row>
    <row r="98" spans="1:26" x14ac:dyDescent="0.25">
      <c r="B98" s="25"/>
      <c r="C98" s="36" t="s">
        <v>1106</v>
      </c>
      <c r="D98" s="22" t="str">
        <f t="shared" ref="D98:Y98" si="20">IF(D99="(-)", "(-)",IF(D99&gt;70,"Cao",IF(OR(D99&gt;50,D99=50),"Trung Bình",IF(D99&gt;0,"Thấp","(-)"))))</f>
        <v>(-)</v>
      </c>
      <c r="E98" s="22" t="str">
        <f t="shared" si="20"/>
        <v>Thấp</v>
      </c>
      <c r="F98" s="22" t="str">
        <f t="shared" si="20"/>
        <v>Thấp</v>
      </c>
      <c r="G98" s="22" t="str">
        <f t="shared" si="20"/>
        <v>Thấp</v>
      </c>
      <c r="H98" s="22" t="str">
        <f t="shared" si="20"/>
        <v>Thấp</v>
      </c>
      <c r="I98" s="22" t="str">
        <f t="shared" si="20"/>
        <v>Thấp</v>
      </c>
      <c r="J98" s="22" t="str">
        <f t="shared" si="20"/>
        <v>Thấp</v>
      </c>
      <c r="K98" s="22" t="str">
        <f t="shared" si="20"/>
        <v>Thấp</v>
      </c>
      <c r="L98" s="22" t="str">
        <f t="shared" si="20"/>
        <v>Thấp</v>
      </c>
      <c r="M98" s="22" t="str">
        <f t="shared" si="20"/>
        <v>Thấp</v>
      </c>
      <c r="N98" s="22" t="str">
        <f t="shared" si="20"/>
        <v>Thấp</v>
      </c>
      <c r="O98" s="22" t="str">
        <f t="shared" si="20"/>
        <v>Thấp</v>
      </c>
      <c r="P98" s="22" t="str">
        <f t="shared" si="20"/>
        <v>Thấp</v>
      </c>
      <c r="Q98" s="22" t="str">
        <f t="shared" si="20"/>
        <v>Thấp</v>
      </c>
      <c r="R98" s="22" t="str">
        <f t="shared" si="20"/>
        <v>Thấp</v>
      </c>
      <c r="S98" s="22" t="str">
        <f t="shared" si="20"/>
        <v>Thấp</v>
      </c>
      <c r="T98" s="22" t="str">
        <f t="shared" si="20"/>
        <v>Thấp</v>
      </c>
      <c r="U98" s="22" t="str">
        <f t="shared" si="20"/>
        <v>Thấp</v>
      </c>
      <c r="V98" s="22" t="str">
        <f t="shared" si="20"/>
        <v>Thấp</v>
      </c>
      <c r="W98" s="22" t="str">
        <f t="shared" si="20"/>
        <v>Thấp</v>
      </c>
      <c r="X98" s="22" t="str">
        <f t="shared" si="20"/>
        <v>Thấp</v>
      </c>
      <c r="Y98" s="22" t="str">
        <f t="shared" si="20"/>
        <v>Thấp</v>
      </c>
      <c r="Z98" s="22" t="str">
        <f>IF(IFERROR(AVERAGE(D99:Z99),0)="(-)", "(-)", IF(IFERROR(AVERAGE(D99:Z99),0)&gt;70,"Cao",IF(OR(IFERROR(AVERAGE(D99:Z99),0)&gt;50,IFERROR(AVERAGE(D99:Z99),0)=50),"Trung Bình",IF(IFERROR(AVERAGE(D99:Z99),0)&gt;0,"Thấp","(-)"))))</f>
        <v>Thấp</v>
      </c>
    </row>
    <row r="99" spans="1:26" x14ac:dyDescent="0.25">
      <c r="A99" s="5" t="s">
        <v>420</v>
      </c>
      <c r="D99" t="s">
        <v>857</v>
      </c>
      <c r="E99">
        <f t="shared" ref="D99:Y99" si="21">IFERROR(AVERAGE(E4,E13,E30,E38,E42,E48,E52,E57,E84,E89,E92),"(-)")</f>
        <v>12.09430010492</v>
      </c>
      <c r="F99">
        <f t="shared" si="21"/>
        <v>13.599521219629001</v>
      </c>
      <c r="G99">
        <f t="shared" si="21"/>
        <v>14.150790234045999</v>
      </c>
      <c r="H99">
        <f t="shared" si="21"/>
        <v>14.900833873258</v>
      </c>
      <c r="I99">
        <f t="shared" si="21"/>
        <v>13.954979572240999</v>
      </c>
      <c r="J99">
        <f t="shared" si="21"/>
        <v>8.8837997473026995</v>
      </c>
      <c r="K99">
        <f t="shared" si="21"/>
        <v>12.664336372361999</v>
      </c>
      <c r="L99">
        <f t="shared" si="21"/>
        <v>12.275601102224</v>
      </c>
      <c r="M99">
        <f t="shared" si="21"/>
        <v>9.9875549333688998</v>
      </c>
      <c r="N99">
        <f t="shared" si="21"/>
        <v>13.247150536139999</v>
      </c>
      <c r="O99">
        <f t="shared" si="21"/>
        <v>11.711580655711</v>
      </c>
      <c r="P99">
        <f t="shared" si="21"/>
        <v>11.844461985059</v>
      </c>
      <c r="Q99">
        <f t="shared" si="21"/>
        <v>10.643069504185</v>
      </c>
      <c r="R99">
        <f t="shared" si="21"/>
        <v>10.300628700429</v>
      </c>
      <c r="S99">
        <f t="shared" si="21"/>
        <v>12.133295005331</v>
      </c>
      <c r="T99">
        <f t="shared" si="21"/>
        <v>13.687951827353</v>
      </c>
      <c r="U99">
        <f t="shared" si="21"/>
        <v>9.7106905191016999</v>
      </c>
      <c r="V99">
        <f t="shared" si="21"/>
        <v>11.726815363979</v>
      </c>
      <c r="W99">
        <f t="shared" si="21"/>
        <v>11.273522776895</v>
      </c>
      <c r="X99">
        <f t="shared" si="21"/>
        <v>9.4776866245275002</v>
      </c>
      <c r="Y99">
        <f t="shared" si="21"/>
        <v>11.983944211339001</v>
      </c>
    </row>
  </sheetData>
  <sheetProtection formatCells="0" formatColumns="0" formatRows="0" insertColumns="0" insertRows="0" insertHyperlinks="0" deleteColumns="0" deleteRows="0" sort="0" autoFilter="0" pivotTables="0"/>
  <mergeCells count="4">
    <mergeCell ref="B2:B3"/>
    <mergeCell ref="C2:C3"/>
    <mergeCell ref="D2:Y2"/>
    <mergeCell ref="Z2:Z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K139"/>
  <sheetViews>
    <sheetView showGridLines="0" workbookViewId="0">
      <pane ySplit="5" topLeftCell="A6" activePane="bottomLeft" state="frozen"/>
      <selection pane="bottomLeft" activeCell="H10" sqref="H10:H12"/>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1107</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t="s">
        <v>857</v>
      </c>
      <c r="G7" s="84" t="str">
        <f>IFERROR(IF(F7="(-)","(-)", IF(F7&gt;70,"Cao",IF(F7&gt;=50,"Trung Bình","Thấp"))),"")</f>
        <v>(-)</v>
      </c>
      <c r="H7" s="123" t="s">
        <v>857</v>
      </c>
      <c r="I7" s="84" t="str">
        <f>IFERROR(IF(H7="(-)","(-)",IF(H7&gt;70,"Cao",IF(H7&gt;=50,"Trung Bình","Thấp"))),"")</f>
        <v>(-)</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'B15'!E5</f>
        <v>40.375</v>
      </c>
      <c r="G10" s="84" t="str">
        <f>IFERROR(IF(F10="(-)","(-)", IF(F10&gt;70,"Cao",IF(F10&gt;=50,"Trung Bình","Thấp"))),"")</f>
        <v>Thấp</v>
      </c>
      <c r="H10" s="123">
        <f>'B16'!E4</f>
        <v>38.436036036036</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'B15'!F5</f>
        <v>56.875</v>
      </c>
      <c r="G13" s="84" t="str">
        <f>IFERROR(IF(F13="(-)","(-)", IF(F13&gt;70,"Cao",IF(F13&gt;=50,"Trung Bình","Thấp"))),"")</f>
        <v>Trung Bình</v>
      </c>
      <c r="H13" s="123">
        <f>'B16'!F4</f>
        <v>40.115324543241996</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'B15'!G5</f>
        <v>51.25</v>
      </c>
      <c r="G16" s="84" t="str">
        <f>IFERROR(IF(F16="(-)","(-)", IF(F16&gt;70,"Cao",IF(F16&gt;=50,"Trung Bình","Thấp"))),"")</f>
        <v>Trung Bình</v>
      </c>
      <c r="H16" s="123">
        <f>'B16'!G4</f>
        <v>50.835183312605999</v>
      </c>
      <c r="I16" s="84" t="str">
        <f>IFERROR(IF(H16="(-)","(-)",IF(H16&gt;70,"Cao",IF(H16&gt;=50,"Trung Bình","Thấp"))),"")</f>
        <v>Trung Bình</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'B15'!H5</f>
        <v>61.25</v>
      </c>
      <c r="G19" s="84" t="str">
        <f>IFERROR(IF(F19="(-)","(-)", IF(F19&gt;70,"Cao",IF(F19&gt;=50,"Trung Bình","Thấp"))),"")</f>
        <v>Trung Bình</v>
      </c>
      <c r="H19" s="123">
        <f>'B16'!H4</f>
        <v>56.145403060296999</v>
      </c>
      <c r="I19" s="84" t="str">
        <f>IFERROR(IF(H19="(-)","(-)",IF(H19&gt;70,"Cao",IF(H19&gt;=50,"Trung Bình","Thấp"))),"")</f>
        <v>Trung Bình</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'B15'!I5</f>
        <v>45.625</v>
      </c>
      <c r="G22" s="84" t="str">
        <f>IFERROR(IF(F22="(-)","(-)", IF(F22&gt;70,"Cao",IF(F22&gt;=50,"Trung Bình","Thấp"))),"")</f>
        <v>Thấp</v>
      </c>
      <c r="H22" s="123">
        <f>'B16'!I4</f>
        <v>47.480454831940001</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'B15'!J5</f>
        <v>75</v>
      </c>
      <c r="G25" s="84" t="str">
        <f>IFERROR(IF(F25="(-)","(-)", IF(F25&gt;70,"Cao",IF(F25&gt;=50,"Trung Bình","Thấp"))),"")</f>
        <v>Cao</v>
      </c>
      <c r="H25" s="123">
        <f>'B16'!J4</f>
        <v>39.924558268810998</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'B15'!K5</f>
        <v>55</v>
      </c>
      <c r="G28" s="84" t="str">
        <f>IFERROR(IF(F28="(-)","(-)", IF(F28&gt;70,"Cao",IF(F28&gt;=50,"Trung Bình","Thấp"))),"")</f>
        <v>Trung Bình</v>
      </c>
      <c r="H28" s="123">
        <f>'B16'!K4</f>
        <v>35.080509222628002</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'B15'!L5</f>
        <v>55</v>
      </c>
      <c r="G31" s="84" t="str">
        <f>IFERROR(IF(F31="(-)","(-)", IF(F31&gt;70,"Cao",IF(F31&gt;=50,"Trung Bình","Thấp"))),"")</f>
        <v>Trung Bình</v>
      </c>
      <c r="H31" s="123">
        <f>'B16'!L4</f>
        <v>32.774715623954002</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'B15'!M5</f>
        <v>66.25</v>
      </c>
      <c r="G34" s="84" t="str">
        <f>IFERROR(IF(F34="(-)","(-)", IF(F34&gt;70,"Cao",IF(F34&gt;=50,"Trung Bình","Thấp"))),"")</f>
        <v>Trung Bình</v>
      </c>
      <c r="H34" s="123">
        <f>'B16'!M4</f>
        <v>17.710429514226998</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'B15'!N5</f>
        <v>68.75</v>
      </c>
      <c r="G37" s="84" t="str">
        <f>IFERROR(IF(F37="(-)","(-)", IF(F37&gt;70,"Cao",IF(F37&gt;=50,"Trung Bình","Thấp"))),"")</f>
        <v>Trung Bình</v>
      </c>
      <c r="H37" s="123">
        <f>'B16'!N4</f>
        <v>42.383223334043002</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'B15'!O5</f>
        <v>75</v>
      </c>
      <c r="G40" s="84" t="str">
        <f>IFERROR(IF(F40="(-)","(-)", IF(F40&gt;70,"Cao",IF(F40&gt;=50,"Trung Bình","Thấp"))),"")</f>
        <v>Cao</v>
      </c>
      <c r="H40" s="123">
        <f>'B16'!O4</f>
        <v>30.468943591182001</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'B15'!P5</f>
        <v>76.25</v>
      </c>
      <c r="G43" s="84" t="str">
        <f>IFERROR(IF(F43="(-)","(-)", IF(F43&gt;70,"Cao",IF(F43&gt;=50,"Trung Bình","Thấp"))),"")</f>
        <v>Cao</v>
      </c>
      <c r="H43" s="123">
        <f>'B16'!P4</f>
        <v>32.123533246415001</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'B15'!Q5</f>
        <v>51.25</v>
      </c>
      <c r="G46" s="84" t="str">
        <f>IFERROR(IF(F46="(-)","(-)", IF(F46&gt;70,"Cao",IF(F46&gt;=50,"Trung Bình","Thấp"))),"")</f>
        <v>Trung Bình</v>
      </c>
      <c r="H46" s="123">
        <f>'B16'!Q4</f>
        <v>31.811382320536001</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'B15'!R5</f>
        <v>55</v>
      </c>
      <c r="G49" s="84" t="str">
        <f>IFERROR(IF(F49="(-)","(-)", IF(F49&gt;70,"Cao",IF(F49&gt;=50,"Trung Bình","Thấp"))),"")</f>
        <v>Trung Bình</v>
      </c>
      <c r="H49" s="123">
        <f>'B16'!R4</f>
        <v>20.948666823050999</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'B15'!S5</f>
        <v>38.75</v>
      </c>
      <c r="G52" s="84" t="str">
        <f>IFERROR(IF(F52="(-)","(-)", IF(F52&gt;70,"Cao",IF(F52&gt;=50,"Trung Bình","Thấp"))),"")</f>
        <v>Thấp</v>
      </c>
      <c r="H52" s="123">
        <f>'B16'!S4</f>
        <v>35.872094140644997</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'B15'!T5</f>
        <v>49.375</v>
      </c>
      <c r="G55" s="84" t="str">
        <f>IFERROR(IF(F55="(-)","(-)", IF(F55&gt;70,"Cao",IF(F55&gt;=50,"Trung Bình","Thấp"))),"")</f>
        <v>Thấp</v>
      </c>
      <c r="H55" s="123">
        <f>'B16'!T4</f>
        <v>36.502545344679</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'B15'!U5</f>
        <v>54.375</v>
      </c>
      <c r="G58" s="84" t="str">
        <f>IFERROR(IF(F58="(-)","(-)", IF(F58&gt;70,"Cao",IF(F58&gt;=50,"Trung Bình","Thấp"))),"")</f>
        <v>Trung Bình</v>
      </c>
      <c r="H58" s="123">
        <f>'B16'!U4</f>
        <v>14.868675475346</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'B15'!V5</f>
        <v>50</v>
      </c>
      <c r="G61" s="84" t="str">
        <f>IFERROR(IF(F61="(-)","(-)", IF(F61&gt;70,"Cao",IF(F61&gt;=50,"Trung Bình","Thấp"))),"")</f>
        <v>Trung Bình</v>
      </c>
      <c r="H61" s="123">
        <f>'B16'!V4</f>
        <v>29.570636335342002</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'B15'!W5</f>
        <v>37.5</v>
      </c>
      <c r="G64" s="84" t="str">
        <f>IFERROR(IF(F64="(-)","(-)", IF(F64&gt;70,"Cao",IF(F64&gt;=50,"Trung Bình","Thấp"))),"")</f>
        <v>Thấp</v>
      </c>
      <c r="H64" s="123">
        <f>'B16'!W4</f>
        <v>35.474885844748997</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'B15'!X5</f>
        <v>38.75</v>
      </c>
      <c r="G67" s="84" t="str">
        <f>IFERROR(IF(F67="(-)","(-)", IF(F67&gt;70,"Cao",IF(F67&gt;=50,"Trung Bình","Thấp"))),"")</f>
        <v>Thấp</v>
      </c>
      <c r="H67" s="123">
        <f>'B16'!X4</f>
        <v>28.381454776247999</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'B15'!Y5</f>
        <v>0</v>
      </c>
      <c r="G70" s="84" t="str">
        <f>IFERROR(IF(F70="(-)","(-)", IF(F70&gt;70,"Cao",IF(F70&gt;=50,"Trung Bình","Thấp"))),"")</f>
        <v>Thấp</v>
      </c>
      <c r="H70" s="123">
        <f>'B16'!Y4</f>
        <v>50.752082622993001</v>
      </c>
      <c r="I70" s="84" t="str">
        <f>IFERROR(IF(H70="(-)","(-)",IF(H70&gt;70,"Cao",IF(H70&gt;=50,"Trung Bình","Thấp"))),"")</f>
        <v>Trung Bình</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'B15'!D5</f>
        <v>53.75</v>
      </c>
      <c r="G73" s="84" t="str">
        <f>IFERROR(IF(F73="(-)","(-)", IF(F73&gt;70,"Cao",IF(F73&gt;=50,"Trung Bình","Thấp"))),"")</f>
        <v>Trung Bình</v>
      </c>
      <c r="H73" s="123">
        <f>'B16'!D4</f>
        <v>33.531648319966997</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'B15'!E5</f>
        <v>40.375</v>
      </c>
      <c r="G76" s="84" t="str">
        <f>IFERROR(IF(F76="(-)","(-)", IF(F76&gt;70,"Cao",IF(F76&gt;=50,"Trung Bình","Thấp"))),"")</f>
        <v>Thấp</v>
      </c>
      <c r="H76" s="123">
        <f>'B16'!E4</f>
        <v>38.436036036036</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'B15'!F5</f>
        <v>56.875</v>
      </c>
      <c r="G79" s="84" t="str">
        <f>IFERROR(IF(F79="(-)","(-)", IF(F79&gt;70,"Cao",IF(F79&gt;=50,"Trung Bình","Thấp"))),"")</f>
        <v>Trung Bình</v>
      </c>
      <c r="H79" s="123">
        <f>'B16'!F4</f>
        <v>40.115324543241996</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'B15'!G5</f>
        <v>51.25</v>
      </c>
      <c r="G82" s="84" t="str">
        <f>IFERROR(IF(F82="(-)","(-)", IF(F82&gt;70,"Cao",IF(F82&gt;=50,"Trung Bình","Thấp"))),"")</f>
        <v>Trung Bình</v>
      </c>
      <c r="H82" s="123">
        <f>'B16'!G4</f>
        <v>50.835183312605999</v>
      </c>
      <c r="I82" s="84" t="str">
        <f>IFERROR(IF(H82="(-)","(-)",IF(H82&gt;70,"Cao",IF(H82&gt;=50,"Trung Bình","Thấp"))),"")</f>
        <v>Trung Bình</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'B15'!H5</f>
        <v>61.25</v>
      </c>
      <c r="G85" s="84" t="str">
        <f>IFERROR(IF(F85="(-)","(-)", IF(F85&gt;70,"Cao",IF(F85&gt;=50,"Trung Bình","Thấp"))),"")</f>
        <v>Trung Bình</v>
      </c>
      <c r="H85" s="123">
        <f>'B16'!H4</f>
        <v>56.145403060296999</v>
      </c>
      <c r="I85" s="84" t="str">
        <f>IFERROR(IF(H85="(-)","(-)",IF(H85&gt;70,"Cao",IF(H85&gt;=50,"Trung Bình","Thấp"))),"")</f>
        <v>Trung Bình</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'B15'!I5</f>
        <v>45.625</v>
      </c>
      <c r="G88" s="84" t="str">
        <f>IFERROR(IF(F88="(-)","(-)", IF(F88&gt;70,"Cao",IF(F88&gt;=50,"Trung Bình","Thấp"))),"")</f>
        <v>Thấp</v>
      </c>
      <c r="H88" s="123">
        <f>'B16'!I4</f>
        <v>47.480454831940001</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'B15'!J5</f>
        <v>75</v>
      </c>
      <c r="G91" s="84" t="str">
        <f>IFERROR(IF(F91="(-)","(-)", IF(F91&gt;70,"Cao",IF(F91&gt;=50,"Trung Bình","Thấp"))),"")</f>
        <v>Cao</v>
      </c>
      <c r="H91" s="123">
        <f>'B16'!J4</f>
        <v>39.924558268810998</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'B15'!K5</f>
        <v>55</v>
      </c>
      <c r="G94" s="84" t="str">
        <f>IFERROR(IF(F94="(-)","(-)", IF(F94&gt;70,"Cao",IF(F94&gt;=50,"Trung Bình","Thấp"))),"")</f>
        <v>Trung Bình</v>
      </c>
      <c r="H94" s="123">
        <f>'B16'!K4</f>
        <v>35.080509222628002</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'B15'!L5</f>
        <v>55</v>
      </c>
      <c r="G97" s="84" t="str">
        <f>IFERROR(IF(F97="(-)","(-)", IF(F97&gt;70,"Cao",IF(F97&gt;=50,"Trung Bình","Thấp"))),"")</f>
        <v>Trung Bình</v>
      </c>
      <c r="H97" s="123">
        <f>'B16'!L4</f>
        <v>32.774715623954002</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'B15'!M5</f>
        <v>66.25</v>
      </c>
      <c r="G100" s="84" t="str">
        <f>IFERROR(IF(F100="(-)","(-)", IF(F100&gt;70,"Cao",IF(F100&gt;=50,"Trung Bình","Thấp"))),"")</f>
        <v>Trung Bình</v>
      </c>
      <c r="H100" s="123">
        <f>'B16'!M4</f>
        <v>17.710429514226998</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'B15'!N5</f>
        <v>68.75</v>
      </c>
      <c r="G103" s="84" t="str">
        <f>IFERROR(IF(F103="(-)","(-)", IF(F103&gt;70,"Cao",IF(F103&gt;=50,"Trung Bình","Thấp"))),"")</f>
        <v>Trung Bình</v>
      </c>
      <c r="H103" s="123">
        <f>'B16'!N4</f>
        <v>42.383223334043002</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'B15'!O5</f>
        <v>75</v>
      </c>
      <c r="G106" s="84" t="str">
        <f>IFERROR(IF(F106="(-)","(-)", IF(F106&gt;70,"Cao",IF(F106&gt;=50,"Trung Bình","Thấp"))),"")</f>
        <v>Cao</v>
      </c>
      <c r="H106" s="123">
        <f>'B16'!O4</f>
        <v>30.468943591182001</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'B15'!P5</f>
        <v>76.25</v>
      </c>
      <c r="G109" s="84" t="str">
        <f>IFERROR(IF(F109="(-)","(-)", IF(F109&gt;70,"Cao",IF(F109&gt;=50,"Trung Bình","Thấp"))),"")</f>
        <v>Cao</v>
      </c>
      <c r="H109" s="123">
        <f>'B16'!P4</f>
        <v>32.123533246415001</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'B15'!Q5</f>
        <v>51.25</v>
      </c>
      <c r="G112" s="84" t="str">
        <f>IFERROR(IF(F112="(-)","(-)", IF(F112&gt;70,"Cao",IF(F112&gt;=50,"Trung Bình","Thấp"))),"")</f>
        <v>Trung Bình</v>
      </c>
      <c r="H112" s="123">
        <f>'B16'!Q4</f>
        <v>31.811382320536001</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'B15'!R5</f>
        <v>55</v>
      </c>
      <c r="G115" s="84" t="str">
        <f>IFERROR(IF(F115="(-)","(-)", IF(F115&gt;70,"Cao",IF(F115&gt;=50,"Trung Bình","Thấp"))),"")</f>
        <v>Trung Bình</v>
      </c>
      <c r="H115" s="123">
        <f>'B16'!R4</f>
        <v>20.948666823050999</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'B15'!S5</f>
        <v>38.75</v>
      </c>
      <c r="G118" s="84" t="str">
        <f>IFERROR(IF(F118="(-)","(-)", IF(F118&gt;70,"Cao",IF(F118&gt;=50,"Trung Bình","Thấp"))),"")</f>
        <v>Thấp</v>
      </c>
      <c r="H118" s="123">
        <f>'B16'!S4</f>
        <v>35.872094140644997</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'B15'!T5</f>
        <v>49.375</v>
      </c>
      <c r="G121" s="84" t="str">
        <f>IFERROR(IF(F121="(-)","(-)", IF(F121&gt;70,"Cao",IF(F121&gt;=50,"Trung Bình","Thấp"))),"")</f>
        <v>Thấp</v>
      </c>
      <c r="H121" s="123">
        <f>'B16'!T4</f>
        <v>36.502545344679</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'B15'!U5</f>
        <v>54.375</v>
      </c>
      <c r="G124" s="84" t="str">
        <f>IFERROR(IF(F124="(-)","(-)", IF(F124&gt;70,"Cao",IF(F124&gt;=50,"Trung Bình","Thấp"))),"")</f>
        <v>Trung Bình</v>
      </c>
      <c r="H124" s="123">
        <f>'B16'!U4</f>
        <v>14.868675475346</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'B15'!V5</f>
        <v>50</v>
      </c>
      <c r="G127" s="84" t="str">
        <f>IFERROR(IF(F127="(-)","(-)", IF(F127&gt;70,"Cao",IF(F127&gt;=50,"Trung Bình","Thấp"))),"")</f>
        <v>Trung Bình</v>
      </c>
      <c r="H127" s="123">
        <f>'B16'!V4</f>
        <v>29.570636335342002</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'B15'!W5</f>
        <v>37.5</v>
      </c>
      <c r="G130" s="84" t="str">
        <f>IFERROR(IF(F130="(-)","(-)", IF(F130&gt;70,"Cao",IF(F130&gt;=50,"Trung Bình","Thấp"))),"")</f>
        <v>Thấp</v>
      </c>
      <c r="H130" s="123">
        <f>'B16'!W4</f>
        <v>35.474885844748997</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'B15'!X5</f>
        <v>38.75</v>
      </c>
      <c r="G133" s="84" t="str">
        <f>IFERROR(IF(F133="(-)","(-)", IF(F133&gt;70,"Cao",IF(F133&gt;=50,"Trung Bình","Thấp"))),"")</f>
        <v>Thấp</v>
      </c>
      <c r="H133" s="123">
        <f>'B16'!X4</f>
        <v>28.381454776247999</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'B15'!Y5</f>
        <v>0</v>
      </c>
      <c r="G136" s="84" t="str">
        <f>IFERROR(IF(F136="(-)","(-)", IF(F136&gt;70,"Cao",IF(F136&gt;=50,"Trung Bình","Thấp"))),"")</f>
        <v>Thấp</v>
      </c>
      <c r="H136" s="123">
        <f>'B16'!Y4</f>
        <v>50.752082622993001</v>
      </c>
      <c r="I136" s="84" t="str">
        <f>IFERROR(IF(H136="(-)","(-)",IF(H136&gt;70,"Cao",IF(H136&gt;=50,"Trung Bình","Thấp"))),"")</f>
        <v>Trung Bình</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1B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B00-000000000000}">
          <x14:formula1>
            <xm:f>Data!$D$33:$D$35</xm:f>
          </x14:formula1>
          <xm:sqref>J7:J138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K315"/>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1119</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'B15'!D14</f>
        <v>85</v>
      </c>
      <c r="G7" s="84" t="str">
        <f>IFERROR(IF(F7="(-)","(-)", IF(F7&gt;70,"Cao",IF(F7&gt;=50,"Trung Bình","Thấp"))),"")</f>
        <v>Cao</v>
      </c>
      <c r="H7" s="123">
        <f>'B16'!D13</f>
        <v>14.141414141414</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81"/>
      <c r="D10" s="87"/>
      <c r="E10" s="87"/>
      <c r="F10" s="124"/>
      <c r="G10" s="87"/>
      <c r="H10" s="124"/>
      <c r="I10" s="87"/>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81"/>
      <c r="D13" s="87"/>
      <c r="E13" s="87"/>
      <c r="F13" s="124"/>
      <c r="G13" s="87"/>
      <c r="H13" s="124"/>
      <c r="I13" s="87"/>
      <c r="J13" s="31"/>
      <c r="K13" s="24"/>
    </row>
    <row r="14" spans="2:11" x14ac:dyDescent="0.25">
      <c r="B14" s="87"/>
      <c r="C14" s="122" t="s">
        <v>476</v>
      </c>
      <c r="D14" s="84" t="s">
        <v>628</v>
      </c>
      <c r="E14" s="86">
        <f>'A5'!D9</f>
        <v>81</v>
      </c>
      <c r="F14" s="123">
        <f>'B15'!E14</f>
        <v>90</v>
      </c>
      <c r="G14" s="84" t="str">
        <f>IFERROR(IF(F14="(-)","(-)", IF(F14&gt;70,"Cao",IF(F14&gt;=50,"Trung Bình","Thấp"))),"")</f>
        <v>Cao</v>
      </c>
      <c r="H14" s="123">
        <f>'B16'!E13</f>
        <v>19.433719433718998</v>
      </c>
      <c r="I14" s="84" t="str">
        <f>IFERROR(IF(H14="(-)","(-)",IF(H14&gt;70,"Cao",IF(H14&gt;=50,"Trung Bình","Thấp"))),"")</f>
        <v>Thấp</v>
      </c>
      <c r="J14" s="31"/>
      <c r="K14" s="24"/>
    </row>
    <row r="15" spans="2:11" x14ac:dyDescent="0.25">
      <c r="B15" s="87"/>
      <c r="C15" s="81"/>
      <c r="D15" s="87"/>
      <c r="E15" s="87"/>
      <c r="F15" s="124"/>
      <c r="G15" s="87"/>
      <c r="H15" s="124"/>
      <c r="I15" s="87"/>
      <c r="J15" s="31"/>
      <c r="K15" s="24"/>
    </row>
    <row r="16" spans="2:11" x14ac:dyDescent="0.25">
      <c r="B16" s="87"/>
      <c r="C16" s="81"/>
      <c r="D16" s="87"/>
      <c r="E16" s="87"/>
      <c r="F16" s="124"/>
      <c r="G16" s="87"/>
      <c r="H16" s="124"/>
      <c r="I16" s="87"/>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81"/>
      <c r="D19" s="87"/>
      <c r="E19" s="87"/>
      <c r="F19" s="124"/>
      <c r="G19" s="87"/>
      <c r="H19" s="124"/>
      <c r="I19" s="87"/>
      <c r="J19" s="31"/>
      <c r="K19" s="24"/>
    </row>
    <row r="20" spans="2:11" x14ac:dyDescent="0.25">
      <c r="B20" s="87"/>
      <c r="C20" s="81"/>
      <c r="D20" s="87"/>
      <c r="E20" s="87"/>
      <c r="F20" s="124"/>
      <c r="G20" s="87"/>
      <c r="H20" s="124"/>
      <c r="I20" s="87"/>
      <c r="J20" s="31"/>
      <c r="K20" s="24"/>
    </row>
    <row r="21" spans="2:11" x14ac:dyDescent="0.25">
      <c r="B21" s="87"/>
      <c r="C21" s="122" t="s">
        <v>477</v>
      </c>
      <c r="D21" s="84" t="s">
        <v>628</v>
      </c>
      <c r="E21" s="86">
        <f>'A5'!D10</f>
        <v>114</v>
      </c>
      <c r="F21" s="123">
        <f>'B15'!F14</f>
        <v>100</v>
      </c>
      <c r="G21" s="84" t="str">
        <f>IFERROR(IF(F21="(-)","(-)", IF(F21&gt;70,"Cao",IF(F21&gt;=50,"Trung Bình","Thấp"))),"")</f>
        <v>Cao</v>
      </c>
      <c r="H21" s="123">
        <f>'B16'!F13</f>
        <v>14.814814814815</v>
      </c>
      <c r="I21" s="84" t="str">
        <f>IFERROR(IF(H21="(-)","(-)",IF(H21&gt;70,"Cao",IF(H21&gt;=50,"Trung Bình","Thấp"))),"")</f>
        <v>Thấp</v>
      </c>
      <c r="J21" s="31"/>
      <c r="K21" s="24"/>
    </row>
    <row r="22" spans="2:11" x14ac:dyDescent="0.25">
      <c r="B22" s="87"/>
      <c r="C22" s="81"/>
      <c r="D22" s="87"/>
      <c r="E22" s="87"/>
      <c r="F22" s="124"/>
      <c r="G22" s="87"/>
      <c r="H22" s="124"/>
      <c r="I22" s="87"/>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81"/>
      <c r="D25" s="87"/>
      <c r="E25" s="87"/>
      <c r="F25" s="124"/>
      <c r="G25" s="87"/>
      <c r="H25" s="124"/>
      <c r="I25" s="87"/>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478</v>
      </c>
      <c r="D28" s="84" t="s">
        <v>628</v>
      </c>
      <c r="E28" s="86">
        <f>'A5'!D11</f>
        <v>88</v>
      </c>
      <c r="F28" s="123">
        <f>'B15'!G14</f>
        <v>80</v>
      </c>
      <c r="G28" s="84" t="str">
        <f>IFERROR(IF(F28="(-)","(-)", IF(F28&gt;70,"Cao",IF(F28&gt;=50,"Trung Bình","Thấp"))),"")</f>
        <v>Cao</v>
      </c>
      <c r="H28" s="123">
        <f>'B16'!G13</f>
        <v>11.204481792717001</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81"/>
      <c r="D31" s="87"/>
      <c r="E31" s="87"/>
      <c r="F31" s="124"/>
      <c r="G31" s="87"/>
      <c r="H31" s="124"/>
      <c r="I31" s="87"/>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81"/>
      <c r="D34" s="87"/>
      <c r="E34" s="87"/>
      <c r="F34" s="124"/>
      <c r="G34" s="87"/>
      <c r="H34" s="124"/>
      <c r="I34" s="87"/>
      <c r="J34" s="31"/>
      <c r="K34" s="24"/>
    </row>
    <row r="35" spans="2:11" x14ac:dyDescent="0.25">
      <c r="B35" s="87"/>
      <c r="C35" s="122" t="s">
        <v>479</v>
      </c>
      <c r="D35" s="84" t="s">
        <v>628</v>
      </c>
      <c r="E35" s="86">
        <f>'A5'!D12</f>
        <v>109</v>
      </c>
      <c r="F35" s="123">
        <f>'B15'!H14</f>
        <v>80</v>
      </c>
      <c r="G35" s="84" t="str">
        <f>IFERROR(IF(F35="(-)","(-)", IF(F35&gt;70,"Cao",IF(F35&gt;=50,"Trung Bình","Thấp"))),"")</f>
        <v>Cao</v>
      </c>
      <c r="H35" s="123">
        <f>'B16'!H13</f>
        <v>14.893617021277</v>
      </c>
      <c r="I35" s="84" t="str">
        <f>IFERROR(IF(H35="(-)","(-)",IF(H35&gt;70,"Cao",IF(H35&gt;=50,"Trung Bình","Thấp"))),"")</f>
        <v>Thấp</v>
      </c>
      <c r="J35" s="31"/>
      <c r="K35" s="24"/>
    </row>
    <row r="36" spans="2:11" x14ac:dyDescent="0.25">
      <c r="B36" s="87"/>
      <c r="C36" s="81"/>
      <c r="D36" s="87"/>
      <c r="E36" s="87"/>
      <c r="F36" s="124"/>
      <c r="G36" s="87"/>
      <c r="H36" s="124"/>
      <c r="I36" s="87"/>
      <c r="J36" s="31"/>
      <c r="K36" s="24"/>
    </row>
    <row r="37" spans="2:11" x14ac:dyDescent="0.25">
      <c r="B37" s="87"/>
      <c r="C37" s="81"/>
      <c r="D37" s="87"/>
      <c r="E37" s="87"/>
      <c r="F37" s="124"/>
      <c r="G37" s="87"/>
      <c r="H37" s="124"/>
      <c r="I37" s="87"/>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81"/>
      <c r="D40" s="87"/>
      <c r="E40" s="87"/>
      <c r="F40" s="124"/>
      <c r="G40" s="87"/>
      <c r="H40" s="124"/>
      <c r="I40" s="87"/>
      <c r="J40" s="31"/>
      <c r="K40" s="24"/>
    </row>
    <row r="41" spans="2:11" x14ac:dyDescent="0.25">
      <c r="B41" s="87"/>
      <c r="C41" s="81"/>
      <c r="D41" s="87"/>
      <c r="E41" s="87"/>
      <c r="F41" s="124"/>
      <c r="G41" s="87"/>
      <c r="H41" s="124"/>
      <c r="I41" s="87"/>
      <c r="J41" s="31"/>
      <c r="K41" s="24"/>
    </row>
    <row r="42" spans="2:11" x14ac:dyDescent="0.25">
      <c r="B42" s="87"/>
      <c r="C42" s="122" t="s">
        <v>480</v>
      </c>
      <c r="D42" s="84" t="s">
        <v>628</v>
      </c>
      <c r="E42" s="86">
        <f>'A5'!D13</f>
        <v>102</v>
      </c>
      <c r="F42" s="123">
        <f>'B15'!I14</f>
        <v>25</v>
      </c>
      <c r="G42" s="84" t="str">
        <f>IFERROR(IF(F42="(-)","(-)", IF(F42&gt;70,"Cao",IF(F42&gt;=50,"Trung Bình","Thấp"))),"")</f>
        <v>Thấp</v>
      </c>
      <c r="H42" s="123">
        <f>'B16'!I13</f>
        <v>13.267813267813001</v>
      </c>
      <c r="I42" s="84" t="str">
        <f>IFERROR(IF(H42="(-)","(-)",IF(H42&gt;70,"Cao",IF(H42&gt;=50,"Trung Bình","Thấp"))),"")</f>
        <v>Thấp</v>
      </c>
      <c r="J42" s="31"/>
      <c r="K42" s="24"/>
    </row>
    <row r="43" spans="2:11" x14ac:dyDescent="0.25">
      <c r="B43" s="87"/>
      <c r="C43" s="81"/>
      <c r="D43" s="87"/>
      <c r="E43" s="87"/>
      <c r="F43" s="124"/>
      <c r="G43" s="87"/>
      <c r="H43" s="124"/>
      <c r="I43" s="87"/>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81"/>
      <c r="D46" s="87"/>
      <c r="E46" s="87"/>
      <c r="F46" s="124"/>
      <c r="G46" s="87"/>
      <c r="H46" s="124"/>
      <c r="I46" s="87"/>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481</v>
      </c>
      <c r="D49" s="84" t="s">
        <v>628</v>
      </c>
      <c r="E49" s="86">
        <f>'A5'!D14</f>
        <v>97</v>
      </c>
      <c r="F49" s="123">
        <f>'B15'!J14</f>
        <v>95</v>
      </c>
      <c r="G49" s="84" t="str">
        <f>IFERROR(IF(F49="(-)","(-)", IF(F49&gt;70,"Cao",IF(F49&gt;=50,"Trung Bình","Thấp"))),"")</f>
        <v>Cao</v>
      </c>
      <c r="H49" s="123">
        <f>'B16'!J13</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81"/>
      <c r="D52" s="87"/>
      <c r="E52" s="87"/>
      <c r="F52" s="124"/>
      <c r="G52" s="87"/>
      <c r="H52" s="124"/>
      <c r="I52" s="87"/>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81"/>
      <c r="D55" s="87"/>
      <c r="E55" s="87"/>
      <c r="F55" s="124"/>
      <c r="G55" s="87"/>
      <c r="H55" s="124"/>
      <c r="I55" s="87"/>
      <c r="J55" s="31"/>
      <c r="K55" s="24"/>
    </row>
    <row r="56" spans="2:11" x14ac:dyDescent="0.25">
      <c r="B56" s="87"/>
      <c r="C56" s="122" t="s">
        <v>482</v>
      </c>
      <c r="D56" s="84" t="s">
        <v>628</v>
      </c>
      <c r="E56" s="86">
        <f>'A5'!D15</f>
        <v>102</v>
      </c>
      <c r="F56" s="123">
        <f>'B15'!K14</f>
        <v>100</v>
      </c>
      <c r="G56" s="84" t="str">
        <f>IFERROR(IF(F56="(-)","(-)", IF(F56&gt;70,"Cao",IF(F56&gt;=50,"Trung Bình","Thấp"))),"")</f>
        <v>Cao</v>
      </c>
      <c r="H56" s="123">
        <f>'B16'!K13</f>
        <v>11.631944444444001</v>
      </c>
      <c r="I56" s="84" t="str">
        <f>IFERROR(IF(H56="(-)","(-)",IF(H56&gt;70,"Cao",IF(H56&gt;=50,"Trung Bình","Thấp"))),"")</f>
        <v>Thấp</v>
      </c>
      <c r="J56" s="31"/>
      <c r="K56" s="24"/>
    </row>
    <row r="57" spans="2:11" x14ac:dyDescent="0.25">
      <c r="B57" s="87"/>
      <c r="C57" s="81"/>
      <c r="D57" s="87"/>
      <c r="E57" s="87"/>
      <c r="F57" s="124"/>
      <c r="G57" s="87"/>
      <c r="H57" s="124"/>
      <c r="I57" s="87"/>
      <c r="J57" s="31"/>
      <c r="K57" s="24"/>
    </row>
    <row r="58" spans="2:11" x14ac:dyDescent="0.25">
      <c r="B58" s="87"/>
      <c r="C58" s="81"/>
      <c r="D58" s="87"/>
      <c r="E58" s="87"/>
      <c r="F58" s="124"/>
      <c r="G58" s="87"/>
      <c r="H58" s="124"/>
      <c r="I58" s="87"/>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81"/>
      <c r="D61" s="87"/>
      <c r="E61" s="87"/>
      <c r="F61" s="124"/>
      <c r="G61" s="87"/>
      <c r="H61" s="124"/>
      <c r="I61" s="87"/>
      <c r="J61" s="31"/>
      <c r="K61" s="24"/>
    </row>
    <row r="62" spans="2:11" x14ac:dyDescent="0.25">
      <c r="B62" s="87"/>
      <c r="C62" s="81"/>
      <c r="D62" s="87"/>
      <c r="E62" s="87"/>
      <c r="F62" s="124"/>
      <c r="G62" s="87"/>
      <c r="H62" s="124"/>
      <c r="I62" s="87"/>
      <c r="J62" s="31"/>
      <c r="K62" s="24"/>
    </row>
    <row r="63" spans="2:11" x14ac:dyDescent="0.25">
      <c r="B63" s="87"/>
      <c r="C63" s="122" t="s">
        <v>483</v>
      </c>
      <c r="D63" s="84" t="s">
        <v>628</v>
      </c>
      <c r="E63" s="86">
        <f>'A5'!D16</f>
        <v>149</v>
      </c>
      <c r="F63" s="123">
        <f>'B15'!L14</f>
        <v>100</v>
      </c>
      <c r="G63" s="84" t="str">
        <f>IFERROR(IF(F63="(-)","(-)", IF(F63&gt;70,"Cao",IF(F63&gt;=50,"Trung Bình","Thấp"))),"")</f>
        <v>Cao</v>
      </c>
      <c r="H63" s="123">
        <f>'B16'!L13</f>
        <v>10.763888888888999</v>
      </c>
      <c r="I63" s="84" t="str">
        <f>IFERROR(IF(H63="(-)","(-)",IF(H63&gt;70,"Cao",IF(H63&gt;=50,"Trung Bình","Thấp"))),"")</f>
        <v>Thấp</v>
      </c>
      <c r="J63" s="31"/>
      <c r="K63" s="24"/>
    </row>
    <row r="64" spans="2:11" x14ac:dyDescent="0.25">
      <c r="B64" s="87"/>
      <c r="C64" s="81"/>
      <c r="D64" s="87"/>
      <c r="E64" s="87"/>
      <c r="F64" s="124"/>
      <c r="G64" s="87"/>
      <c r="H64" s="124"/>
      <c r="I64" s="87"/>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81"/>
      <c r="D67" s="87"/>
      <c r="E67" s="87"/>
      <c r="F67" s="124"/>
      <c r="G67" s="87"/>
      <c r="H67" s="124"/>
      <c r="I67" s="87"/>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484</v>
      </c>
      <c r="D70" s="84" t="s">
        <v>628</v>
      </c>
      <c r="E70" s="86">
        <f>'A5'!D17</f>
        <v>112</v>
      </c>
      <c r="F70" s="123">
        <f>'B15'!M14</f>
        <v>100</v>
      </c>
      <c r="G70" s="84" t="str">
        <f>IFERROR(IF(F70="(-)","(-)", IF(F70&gt;70,"Cao",IF(F70&gt;=50,"Trung Bình","Thấp"))),"")</f>
        <v>Cao</v>
      </c>
      <c r="H70" s="123">
        <f>'B16'!M13</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87"/>
      <c r="C73" s="81"/>
      <c r="D73" s="87"/>
      <c r="E73" s="87"/>
      <c r="F73" s="124"/>
      <c r="G73" s="87"/>
      <c r="H73" s="124"/>
      <c r="I73" s="87"/>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81"/>
      <c r="D76" s="87"/>
      <c r="E76" s="87"/>
      <c r="F76" s="124"/>
      <c r="G76" s="87"/>
      <c r="H76" s="124"/>
      <c r="I76" s="87"/>
      <c r="J76" s="31"/>
      <c r="K76" s="24"/>
    </row>
    <row r="77" spans="2:11" x14ac:dyDescent="0.25">
      <c r="B77" s="87"/>
      <c r="C77" s="122" t="s">
        <v>485</v>
      </c>
      <c r="D77" s="84" t="s">
        <v>628</v>
      </c>
      <c r="E77" s="86">
        <f>'A5'!D18</f>
        <v>172</v>
      </c>
      <c r="F77" s="123">
        <f>'B15'!N14</f>
        <v>65</v>
      </c>
      <c r="G77" s="84" t="str">
        <f>IFERROR(IF(F77="(-)","(-)", IF(F77&gt;70,"Cao",IF(F77&gt;=50,"Trung Bình","Thấp"))),"")</f>
        <v>Trung Bình</v>
      </c>
      <c r="H77" s="123">
        <f>'B16'!N13</f>
        <v>10</v>
      </c>
      <c r="I77" s="84" t="str">
        <f>IFERROR(IF(H77="(-)","(-)",IF(H77&gt;70,"Cao",IF(H77&gt;=50,"Trung Bình","Thấp"))),"")</f>
        <v>Thấp</v>
      </c>
      <c r="J77" s="31"/>
      <c r="K77" s="24"/>
    </row>
    <row r="78" spans="2:11" x14ac:dyDescent="0.25">
      <c r="B78" s="87"/>
      <c r="C78" s="81"/>
      <c r="D78" s="87"/>
      <c r="E78" s="87"/>
      <c r="F78" s="124"/>
      <c r="G78" s="87"/>
      <c r="H78" s="124"/>
      <c r="I78" s="87"/>
      <c r="J78" s="31"/>
      <c r="K78" s="24"/>
    </row>
    <row r="79" spans="2:11" x14ac:dyDescent="0.25">
      <c r="B79" s="87"/>
      <c r="C79" s="81"/>
      <c r="D79" s="87"/>
      <c r="E79" s="87"/>
      <c r="F79" s="124"/>
      <c r="G79" s="87"/>
      <c r="H79" s="124"/>
      <c r="I79" s="87"/>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81"/>
      <c r="D82" s="87"/>
      <c r="E82" s="87"/>
      <c r="F82" s="124"/>
      <c r="G82" s="87"/>
      <c r="H82" s="124"/>
      <c r="I82" s="87"/>
      <c r="J82" s="31"/>
      <c r="K82" s="24"/>
    </row>
    <row r="83" spans="2:11" x14ac:dyDescent="0.25">
      <c r="B83" s="87"/>
      <c r="C83" s="81"/>
      <c r="D83" s="87"/>
      <c r="E83" s="87"/>
      <c r="F83" s="124"/>
      <c r="G83" s="87"/>
      <c r="H83" s="124"/>
      <c r="I83" s="87"/>
      <c r="J83" s="31"/>
      <c r="K83" s="24"/>
    </row>
    <row r="84" spans="2:11" x14ac:dyDescent="0.25">
      <c r="B84" s="87"/>
      <c r="C84" s="122" t="s">
        <v>486</v>
      </c>
      <c r="D84" s="84" t="s">
        <v>628</v>
      </c>
      <c r="E84" s="86">
        <f>'A5'!D19</f>
        <v>161</v>
      </c>
      <c r="F84" s="123">
        <f>'B15'!O14</f>
        <v>85</v>
      </c>
      <c r="G84" s="84" t="str">
        <f>IFERROR(IF(F84="(-)","(-)", IF(F84&gt;70,"Cao",IF(F84&gt;=50,"Trung Bình","Thấp"))),"")</f>
        <v>Cao</v>
      </c>
      <c r="H84" s="123">
        <f>'B16'!O13</f>
        <v>6.6666666666666998</v>
      </c>
      <c r="I84" s="84" t="str">
        <f>IFERROR(IF(H84="(-)","(-)",IF(H84&gt;70,"Cao",IF(H84&gt;=50,"Trung Bình","Thấp"))),"")</f>
        <v>Thấp</v>
      </c>
      <c r="J84" s="31"/>
      <c r="K84" s="24"/>
    </row>
    <row r="85" spans="2:11" x14ac:dyDescent="0.25">
      <c r="B85" s="87"/>
      <c r="C85" s="81"/>
      <c r="D85" s="87"/>
      <c r="E85" s="87"/>
      <c r="F85" s="124"/>
      <c r="G85" s="87"/>
      <c r="H85" s="124"/>
      <c r="I85" s="87"/>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81"/>
      <c r="D88" s="87"/>
      <c r="E88" s="87"/>
      <c r="F88" s="124"/>
      <c r="G88" s="87"/>
      <c r="H88" s="124"/>
      <c r="I88" s="87"/>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487</v>
      </c>
      <c r="D91" s="84" t="s">
        <v>628</v>
      </c>
      <c r="E91" s="86">
        <f>'A5'!D20</f>
        <v>144</v>
      </c>
      <c r="F91" s="123">
        <f>'B15'!P14</f>
        <v>100</v>
      </c>
      <c r="G91" s="84" t="str">
        <f>IFERROR(IF(F91="(-)","(-)", IF(F91&gt;70,"Cao",IF(F91&gt;=50,"Trung Bình","Thấp"))),"")</f>
        <v>Cao</v>
      </c>
      <c r="H91" s="123">
        <f>'B16'!P13</f>
        <v>6</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81"/>
      <c r="D94" s="87"/>
      <c r="E94" s="87"/>
      <c r="F94" s="124"/>
      <c r="G94" s="87"/>
      <c r="H94" s="124"/>
      <c r="I94" s="87"/>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81"/>
      <c r="D97" s="87"/>
      <c r="E97" s="87"/>
      <c r="F97" s="124"/>
      <c r="G97" s="87"/>
      <c r="H97" s="124"/>
      <c r="I97" s="87"/>
      <c r="J97" s="31"/>
      <c r="K97" s="24"/>
    </row>
    <row r="98" spans="2:11" x14ac:dyDescent="0.25">
      <c r="B98" s="87"/>
      <c r="C98" s="122" t="s">
        <v>488</v>
      </c>
      <c r="D98" s="84" t="s">
        <v>628</v>
      </c>
      <c r="E98" s="86">
        <f>'A5'!D21</f>
        <v>96</v>
      </c>
      <c r="F98" s="123">
        <f>'B15'!Q14</f>
        <v>100</v>
      </c>
      <c r="G98" s="84" t="str">
        <f>IFERROR(IF(F98="(-)","(-)", IF(F98&gt;70,"Cao",IF(F98&gt;=50,"Trung Bình","Thấp"))),"")</f>
        <v>Cao</v>
      </c>
      <c r="H98" s="123">
        <f>'B16'!Q13</f>
        <v>4.7846889952152996</v>
      </c>
      <c r="I98" s="84" t="str">
        <f>IFERROR(IF(H98="(-)","(-)",IF(H98&gt;70,"Cao",IF(H98&gt;=50,"Trung Bình","Thấp"))),"")</f>
        <v>Thấp</v>
      </c>
      <c r="J98" s="31"/>
      <c r="K98" s="24"/>
    </row>
    <row r="99" spans="2:11" x14ac:dyDescent="0.25">
      <c r="B99" s="87"/>
      <c r="C99" s="81"/>
      <c r="D99" s="87"/>
      <c r="E99" s="87"/>
      <c r="F99" s="124"/>
      <c r="G99" s="87"/>
      <c r="H99" s="124"/>
      <c r="I99" s="87"/>
      <c r="J99" s="31"/>
      <c r="K99" s="24"/>
    </row>
    <row r="100" spans="2:11" x14ac:dyDescent="0.25">
      <c r="B100" s="87"/>
      <c r="C100" s="81"/>
      <c r="D100" s="87"/>
      <c r="E100" s="87"/>
      <c r="F100" s="124"/>
      <c r="G100" s="87"/>
      <c r="H100" s="124"/>
      <c r="I100" s="87"/>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81"/>
      <c r="D103" s="87"/>
      <c r="E103" s="87"/>
      <c r="F103" s="124"/>
      <c r="G103" s="87"/>
      <c r="H103" s="124"/>
      <c r="I103" s="87"/>
      <c r="J103" s="31"/>
      <c r="K103" s="24"/>
    </row>
    <row r="104" spans="2:11" x14ac:dyDescent="0.25">
      <c r="B104" s="87"/>
      <c r="C104" s="81"/>
      <c r="D104" s="87"/>
      <c r="E104" s="87"/>
      <c r="F104" s="124"/>
      <c r="G104" s="87"/>
      <c r="H104" s="124"/>
      <c r="I104" s="87"/>
      <c r="J104" s="31"/>
      <c r="K104" s="24"/>
    </row>
    <row r="105" spans="2:11" x14ac:dyDescent="0.25">
      <c r="B105" s="87"/>
      <c r="C105" s="122" t="s">
        <v>489</v>
      </c>
      <c r="D105" s="84" t="s">
        <v>628</v>
      </c>
      <c r="E105" s="86">
        <f>'A5'!D22</f>
        <v>112</v>
      </c>
      <c r="F105" s="123">
        <f>'B15'!R14</f>
        <v>100</v>
      </c>
      <c r="G105" s="84" t="str">
        <f>IFERROR(IF(F105="(-)","(-)", IF(F105&gt;70,"Cao",IF(F105&gt;=50,"Trung Bình","Thấp"))),"")</f>
        <v>Cao</v>
      </c>
      <c r="H105" s="123">
        <f>'B16'!R13</f>
        <v>0</v>
      </c>
      <c r="I105" s="84" t="str">
        <f>IFERROR(IF(H105="(-)","(-)",IF(H105&gt;70,"Cao",IF(H105&gt;=50,"Trung Bình","Thấp"))),"")</f>
        <v>Thấp</v>
      </c>
      <c r="J105" s="31"/>
      <c r="K105" s="24"/>
    </row>
    <row r="106" spans="2:11" x14ac:dyDescent="0.25">
      <c r="B106" s="87"/>
      <c r="C106" s="81"/>
      <c r="D106" s="87"/>
      <c r="E106" s="87"/>
      <c r="F106" s="124"/>
      <c r="G106" s="87"/>
      <c r="H106" s="124"/>
      <c r="I106" s="87"/>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81"/>
      <c r="D109" s="87"/>
      <c r="E109" s="87"/>
      <c r="F109" s="124"/>
      <c r="G109" s="87"/>
      <c r="H109" s="124"/>
      <c r="I109" s="87"/>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490</v>
      </c>
      <c r="D112" s="84" t="s">
        <v>628</v>
      </c>
      <c r="E112" s="86">
        <f>'A5'!D23</f>
        <v>171</v>
      </c>
      <c r="F112" s="123">
        <f>'B15'!S14</f>
        <v>65</v>
      </c>
      <c r="G112" s="84" t="str">
        <f>IFERROR(IF(F112="(-)","(-)", IF(F112&gt;70,"Cao",IF(F112&gt;=50,"Trung Bình","Thấp"))),"")</f>
        <v>Trung Bình</v>
      </c>
      <c r="H112" s="123">
        <f>'B16'!S13</f>
        <v>4.7138047138047003</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81"/>
      <c r="D115" s="87"/>
      <c r="E115" s="87"/>
      <c r="F115" s="124"/>
      <c r="G115" s="87"/>
      <c r="H115" s="124"/>
      <c r="I115" s="87"/>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81"/>
      <c r="D118" s="87"/>
      <c r="E118" s="87"/>
      <c r="F118" s="124"/>
      <c r="G118" s="87"/>
      <c r="H118" s="124"/>
      <c r="I118" s="87"/>
      <c r="J118" s="31"/>
      <c r="K118" s="24"/>
    </row>
    <row r="119" spans="2:11" x14ac:dyDescent="0.25">
      <c r="B119" s="87"/>
      <c r="C119" s="122" t="s">
        <v>491</v>
      </c>
      <c r="D119" s="84" t="s">
        <v>628</v>
      </c>
      <c r="E119" s="86">
        <f>'A5'!D24</f>
        <v>110</v>
      </c>
      <c r="F119" s="123">
        <f>'B15'!T14</f>
        <v>55</v>
      </c>
      <c r="G119" s="84" t="str">
        <f>IFERROR(IF(F119="(-)","(-)", IF(F119&gt;70,"Cao",IF(F119&gt;=50,"Trung Bình","Thấp"))),"")</f>
        <v>Trung Bình</v>
      </c>
      <c r="H119" s="123">
        <f>'B16'!T13</f>
        <v>20.634920634920999</v>
      </c>
      <c r="I119" s="84" t="str">
        <f>IFERROR(IF(H119="(-)","(-)",IF(H119&gt;70,"Cao",IF(H119&gt;=50,"Trung Bình","Thấp"))),"")</f>
        <v>Thấp</v>
      </c>
      <c r="J119" s="31"/>
      <c r="K119" s="24"/>
    </row>
    <row r="120" spans="2:11" x14ac:dyDescent="0.25">
      <c r="B120" s="87"/>
      <c r="C120" s="81"/>
      <c r="D120" s="87"/>
      <c r="E120" s="87"/>
      <c r="F120" s="124"/>
      <c r="G120" s="87"/>
      <c r="H120" s="124"/>
      <c r="I120" s="87"/>
      <c r="J120" s="31"/>
      <c r="K120" s="24"/>
    </row>
    <row r="121" spans="2:11" x14ac:dyDescent="0.25">
      <c r="B121" s="87"/>
      <c r="C121" s="81"/>
      <c r="D121" s="87"/>
      <c r="E121" s="87"/>
      <c r="F121" s="124"/>
      <c r="G121" s="87"/>
      <c r="H121" s="124"/>
      <c r="I121" s="87"/>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81"/>
      <c r="D124" s="87"/>
      <c r="E124" s="87"/>
      <c r="F124" s="124"/>
      <c r="G124" s="87"/>
      <c r="H124" s="124"/>
      <c r="I124" s="87"/>
      <c r="J124" s="31"/>
      <c r="K124" s="24"/>
    </row>
    <row r="125" spans="2:11" x14ac:dyDescent="0.25">
      <c r="B125" s="87"/>
      <c r="C125" s="81"/>
      <c r="D125" s="87"/>
      <c r="E125" s="87"/>
      <c r="F125" s="124"/>
      <c r="G125" s="87"/>
      <c r="H125" s="124"/>
      <c r="I125" s="87"/>
      <c r="J125" s="31"/>
      <c r="K125" s="24"/>
    </row>
    <row r="126" spans="2:11" x14ac:dyDescent="0.25">
      <c r="B126" s="87"/>
      <c r="C126" s="122" t="s">
        <v>492</v>
      </c>
      <c r="D126" s="84" t="s">
        <v>628</v>
      </c>
      <c r="E126" s="86">
        <f>'A5'!D25</f>
        <v>127</v>
      </c>
      <c r="F126" s="123">
        <f>'B15'!U14</f>
        <v>87.5</v>
      </c>
      <c r="G126" s="84" t="str">
        <f>IFERROR(IF(F126="(-)","(-)", IF(F126&gt;70,"Cao",IF(F126&gt;=50,"Trung Bình","Thấp"))),"")</f>
        <v>Cao</v>
      </c>
      <c r="H126" s="123">
        <f>'B16'!U13</f>
        <v>0</v>
      </c>
      <c r="I126" s="84" t="str">
        <f>IFERROR(IF(H126="(-)","(-)",IF(H126&gt;70,"Cao",IF(H126&gt;=50,"Trung Bình","Thấp"))),"")</f>
        <v>Thấp</v>
      </c>
      <c r="J126" s="31"/>
      <c r="K126" s="24"/>
    </row>
    <row r="127" spans="2:11" x14ac:dyDescent="0.25">
      <c r="B127" s="87"/>
      <c r="C127" s="81"/>
      <c r="D127" s="87"/>
      <c r="E127" s="87"/>
      <c r="F127" s="124"/>
      <c r="G127" s="87"/>
      <c r="H127" s="124"/>
      <c r="I127" s="87"/>
      <c r="J127" s="31"/>
      <c r="K127" s="24"/>
    </row>
    <row r="128" spans="2:11" x14ac:dyDescent="0.25">
      <c r="B128" s="87"/>
      <c r="C128" s="81"/>
      <c r="D128" s="87"/>
      <c r="E128" s="87"/>
      <c r="F128" s="124"/>
      <c r="G128" s="87"/>
      <c r="H128" s="124"/>
      <c r="I128" s="87"/>
      <c r="J128" s="31"/>
      <c r="K128" s="24"/>
    </row>
    <row r="129" spans="2:11" x14ac:dyDescent="0.25">
      <c r="B129" s="87"/>
      <c r="C129" s="81"/>
      <c r="D129" s="87"/>
      <c r="E129" s="87"/>
      <c r="F129" s="124"/>
      <c r="G129" s="87"/>
      <c r="H129" s="124"/>
      <c r="I129" s="87"/>
      <c r="J129" s="31"/>
      <c r="K129" s="24"/>
    </row>
    <row r="130" spans="2:11" x14ac:dyDescent="0.25">
      <c r="B130" s="87"/>
      <c r="C130" s="81"/>
      <c r="D130" s="87"/>
      <c r="E130" s="87"/>
      <c r="F130" s="124"/>
      <c r="G130" s="87"/>
      <c r="H130" s="124"/>
      <c r="I130" s="87"/>
      <c r="J130" s="31"/>
      <c r="K130" s="24"/>
    </row>
    <row r="131" spans="2:11" x14ac:dyDescent="0.25">
      <c r="B131" s="87"/>
      <c r="C131" s="81"/>
      <c r="D131" s="87"/>
      <c r="E131" s="87"/>
      <c r="F131" s="124"/>
      <c r="G131" s="87"/>
      <c r="H131" s="124"/>
      <c r="I131" s="87"/>
      <c r="J131" s="31"/>
      <c r="K131" s="24"/>
    </row>
    <row r="132" spans="2:11" x14ac:dyDescent="0.25">
      <c r="B132" s="87"/>
      <c r="C132" s="81"/>
      <c r="D132" s="87"/>
      <c r="E132" s="87"/>
      <c r="F132" s="124"/>
      <c r="G132" s="87"/>
      <c r="H132" s="124"/>
      <c r="I132" s="87"/>
      <c r="J132" s="31"/>
      <c r="K132" s="24"/>
    </row>
    <row r="133" spans="2:11" x14ac:dyDescent="0.25">
      <c r="B133" s="87"/>
      <c r="C133" s="122" t="s">
        <v>493</v>
      </c>
      <c r="D133" s="84" t="s">
        <v>628</v>
      </c>
      <c r="E133" s="86">
        <f>'A5'!D26</f>
        <v>121</v>
      </c>
      <c r="F133" s="123">
        <f>'B15'!V14</f>
        <v>100</v>
      </c>
      <c r="G133" s="84" t="str">
        <f>IFERROR(IF(F133="(-)","(-)", IF(F133&gt;70,"Cao",IF(F133&gt;=50,"Trung Bình","Thấp"))),"")</f>
        <v>Cao</v>
      </c>
      <c r="H133" s="123">
        <f>'B16'!V13</f>
        <v>4.9382716049382998</v>
      </c>
      <c r="I133" s="84" t="str">
        <f>IFERROR(IF(H133="(-)","(-)",IF(H133&gt;70,"Cao",IF(H133&gt;=50,"Trung Bình","Thấp"))),"")</f>
        <v>Thấp</v>
      </c>
      <c r="J133" s="31"/>
      <c r="K133" s="24"/>
    </row>
    <row r="134" spans="2:11" x14ac:dyDescent="0.25">
      <c r="B134" s="87"/>
      <c r="C134" s="81"/>
      <c r="D134" s="87"/>
      <c r="E134" s="87"/>
      <c r="F134" s="124"/>
      <c r="G134" s="87"/>
      <c r="H134" s="124"/>
      <c r="I134" s="87"/>
      <c r="J134" s="31"/>
      <c r="K134" s="24"/>
    </row>
    <row r="135" spans="2:11" x14ac:dyDescent="0.25">
      <c r="B135" s="87"/>
      <c r="C135" s="81"/>
      <c r="D135" s="87"/>
      <c r="E135" s="87"/>
      <c r="F135" s="124"/>
      <c r="G135" s="87"/>
      <c r="H135" s="124"/>
      <c r="I135" s="87"/>
      <c r="J135" s="31"/>
      <c r="K135" s="24"/>
    </row>
    <row r="136" spans="2:11" x14ac:dyDescent="0.25">
      <c r="B136" s="87"/>
      <c r="C136" s="81"/>
      <c r="D136" s="87"/>
      <c r="E136" s="87"/>
      <c r="F136" s="124"/>
      <c r="G136" s="87"/>
      <c r="H136" s="124"/>
      <c r="I136" s="87"/>
      <c r="J136" s="31"/>
      <c r="K136" s="24"/>
    </row>
    <row r="137" spans="2:11" x14ac:dyDescent="0.25">
      <c r="B137" s="87"/>
      <c r="C137" s="81"/>
      <c r="D137" s="87"/>
      <c r="E137" s="87"/>
      <c r="F137" s="124"/>
      <c r="G137" s="87"/>
      <c r="H137" s="124"/>
      <c r="I137" s="87"/>
      <c r="J137" s="31"/>
      <c r="K137" s="24"/>
    </row>
    <row r="138" spans="2:11" x14ac:dyDescent="0.25">
      <c r="B138" s="87"/>
      <c r="C138" s="81"/>
      <c r="D138" s="87"/>
      <c r="E138" s="87"/>
      <c r="F138" s="124"/>
      <c r="G138" s="87"/>
      <c r="H138" s="124"/>
      <c r="I138" s="87"/>
      <c r="J138" s="31"/>
      <c r="K138" s="24"/>
    </row>
    <row r="139" spans="2:11" x14ac:dyDescent="0.25">
      <c r="B139" s="87"/>
      <c r="C139" s="81"/>
      <c r="D139" s="87"/>
      <c r="E139" s="87"/>
      <c r="F139" s="124"/>
      <c r="G139" s="87"/>
      <c r="H139" s="124"/>
      <c r="I139" s="87"/>
      <c r="J139" s="31"/>
      <c r="K139" s="24"/>
    </row>
    <row r="140" spans="2:11" x14ac:dyDescent="0.25">
      <c r="B140" s="87"/>
      <c r="C140" s="122" t="s">
        <v>494</v>
      </c>
      <c r="D140" s="84" t="s">
        <v>628</v>
      </c>
      <c r="E140" s="86">
        <f>'A5'!D27</f>
        <v>72</v>
      </c>
      <c r="F140" s="123">
        <f>'B15'!W14</f>
        <v>67.5</v>
      </c>
      <c r="G140" s="84" t="str">
        <f>IFERROR(IF(F140="(-)","(-)", IF(F140&gt;70,"Cao",IF(F140&gt;=50,"Trung Bình","Thấp"))),"")</f>
        <v>Trung Bình</v>
      </c>
      <c r="H140" s="123">
        <f>'B16'!W13</f>
        <v>12.121212121212</v>
      </c>
      <c r="I140" s="84" t="str">
        <f>IFERROR(IF(H140="(-)","(-)",IF(H140&gt;70,"Cao",IF(H140&gt;=50,"Trung Bình","Thấp"))),"")</f>
        <v>Thấp</v>
      </c>
      <c r="J140" s="31"/>
      <c r="K140" s="24"/>
    </row>
    <row r="141" spans="2:11" x14ac:dyDescent="0.25">
      <c r="B141" s="87"/>
      <c r="C141" s="81"/>
      <c r="D141" s="87"/>
      <c r="E141" s="87"/>
      <c r="F141" s="124"/>
      <c r="G141" s="87"/>
      <c r="H141" s="124"/>
      <c r="I141" s="87"/>
      <c r="J141" s="31"/>
      <c r="K141" s="24"/>
    </row>
    <row r="142" spans="2:11" x14ac:dyDescent="0.25">
      <c r="B142" s="87"/>
      <c r="C142" s="81"/>
      <c r="D142" s="87"/>
      <c r="E142" s="87"/>
      <c r="F142" s="124"/>
      <c r="G142" s="87"/>
      <c r="H142" s="124"/>
      <c r="I142" s="87"/>
      <c r="J142" s="31"/>
      <c r="K142" s="24"/>
    </row>
    <row r="143" spans="2:11" x14ac:dyDescent="0.25">
      <c r="B143" s="87"/>
      <c r="C143" s="81"/>
      <c r="D143" s="87"/>
      <c r="E143" s="87"/>
      <c r="F143" s="124"/>
      <c r="G143" s="87"/>
      <c r="H143" s="124"/>
      <c r="I143" s="87"/>
      <c r="J143" s="31"/>
      <c r="K143" s="24"/>
    </row>
    <row r="144" spans="2:11" x14ac:dyDescent="0.25">
      <c r="B144" s="87"/>
      <c r="C144" s="81"/>
      <c r="D144" s="87"/>
      <c r="E144" s="87"/>
      <c r="F144" s="124"/>
      <c r="G144" s="87"/>
      <c r="H144" s="124"/>
      <c r="I144" s="87"/>
      <c r="J144" s="31"/>
      <c r="K144" s="24"/>
    </row>
    <row r="145" spans="2:11" x14ac:dyDescent="0.25">
      <c r="B145" s="87"/>
      <c r="C145" s="81"/>
      <c r="D145" s="87"/>
      <c r="E145" s="87"/>
      <c r="F145" s="124"/>
      <c r="G145" s="87"/>
      <c r="H145" s="124"/>
      <c r="I145" s="87"/>
      <c r="J145" s="31"/>
      <c r="K145" s="24"/>
    </row>
    <row r="146" spans="2:11" x14ac:dyDescent="0.25">
      <c r="B146" s="87"/>
      <c r="C146" s="81"/>
      <c r="D146" s="87"/>
      <c r="E146" s="87"/>
      <c r="F146" s="124"/>
      <c r="G146" s="87"/>
      <c r="H146" s="124"/>
      <c r="I146" s="87"/>
      <c r="J146" s="31"/>
      <c r="K146" s="24"/>
    </row>
    <row r="147" spans="2:11" x14ac:dyDescent="0.25">
      <c r="B147" s="87"/>
      <c r="C147" s="122" t="s">
        <v>495</v>
      </c>
      <c r="D147" s="84" t="s">
        <v>628</v>
      </c>
      <c r="E147" s="86">
        <f>'A5'!D28</f>
        <v>122</v>
      </c>
      <c r="F147" s="123">
        <f>'B15'!X14</f>
        <v>65</v>
      </c>
      <c r="G147" s="84" t="str">
        <f>IFERROR(IF(F147="(-)","(-)", IF(F147&gt;70,"Cao",IF(F147&gt;=50,"Trung Bình","Thấp"))),"")</f>
        <v>Trung Bình</v>
      </c>
      <c r="H147" s="123">
        <f>'B16'!X13</f>
        <v>0</v>
      </c>
      <c r="I147" s="84" t="str">
        <f>IFERROR(IF(H147="(-)","(-)",IF(H147&gt;70,"Cao",IF(H147&gt;=50,"Trung Bình","Thấp"))),"")</f>
        <v>Thấp</v>
      </c>
      <c r="J147" s="31"/>
      <c r="K147" s="24"/>
    </row>
    <row r="148" spans="2:11" x14ac:dyDescent="0.25">
      <c r="B148" s="87"/>
      <c r="C148" s="81"/>
      <c r="D148" s="87"/>
      <c r="E148" s="87"/>
      <c r="F148" s="124"/>
      <c r="G148" s="87"/>
      <c r="H148" s="124"/>
      <c r="I148" s="87"/>
      <c r="J148" s="31"/>
      <c r="K148" s="24"/>
    </row>
    <row r="149" spans="2:11" x14ac:dyDescent="0.25">
      <c r="B149" s="87"/>
      <c r="C149" s="81"/>
      <c r="D149" s="87"/>
      <c r="E149" s="87"/>
      <c r="F149" s="124"/>
      <c r="G149" s="87"/>
      <c r="H149" s="124"/>
      <c r="I149" s="87"/>
      <c r="J149" s="31"/>
      <c r="K149" s="24"/>
    </row>
    <row r="150" spans="2:11" x14ac:dyDescent="0.25">
      <c r="B150" s="87"/>
      <c r="C150" s="81"/>
      <c r="D150" s="87"/>
      <c r="E150" s="87"/>
      <c r="F150" s="124"/>
      <c r="G150" s="87"/>
      <c r="H150" s="124"/>
      <c r="I150" s="87"/>
      <c r="J150" s="31"/>
      <c r="K150" s="24"/>
    </row>
    <row r="151" spans="2:11" x14ac:dyDescent="0.25">
      <c r="B151" s="87"/>
      <c r="C151" s="81"/>
      <c r="D151" s="87"/>
      <c r="E151" s="87"/>
      <c r="F151" s="124"/>
      <c r="G151" s="87"/>
      <c r="H151" s="124"/>
      <c r="I151" s="87"/>
      <c r="J151" s="31"/>
      <c r="K151" s="24"/>
    </row>
    <row r="152" spans="2:11" x14ac:dyDescent="0.25">
      <c r="B152" s="87"/>
      <c r="C152" s="81"/>
      <c r="D152" s="87"/>
      <c r="E152" s="87"/>
      <c r="F152" s="124"/>
      <c r="G152" s="87"/>
      <c r="H152" s="124"/>
      <c r="I152" s="87"/>
      <c r="J152" s="31"/>
      <c r="K152" s="24"/>
    </row>
    <row r="153" spans="2:11" x14ac:dyDescent="0.25">
      <c r="B153" s="87"/>
      <c r="C153" s="81"/>
      <c r="D153" s="87"/>
      <c r="E153" s="87"/>
      <c r="F153" s="124"/>
      <c r="G153" s="87"/>
      <c r="H153" s="124"/>
      <c r="I153" s="87"/>
      <c r="J153" s="31"/>
      <c r="K153" s="24"/>
    </row>
    <row r="154" spans="2:11" x14ac:dyDescent="0.25">
      <c r="B154" s="87"/>
      <c r="C154" s="122" t="s">
        <v>496</v>
      </c>
      <c r="D154" s="84" t="s">
        <v>628</v>
      </c>
      <c r="E154" s="86">
        <f>'A5'!D29</f>
        <v>72</v>
      </c>
      <c r="F154" s="123">
        <f>'B15'!Y14</f>
        <v>0</v>
      </c>
      <c r="G154" s="84" t="str">
        <f>IFERROR(IF(F154="(-)","(-)", IF(F154&gt;70,"Cao",IF(F154&gt;=50,"Trung Bình","Thấp"))),"")</f>
        <v>Thấp</v>
      </c>
      <c r="H154" s="123">
        <f>'B16'!Y13</f>
        <v>3.8446751249519</v>
      </c>
      <c r="I154" s="84" t="str">
        <f>IFERROR(IF(H154="(-)","(-)",IF(H154&gt;70,"Cao",IF(H154&gt;=50,"Trung Bình","Thấp"))),"")</f>
        <v>Thấp</v>
      </c>
      <c r="J154" s="31"/>
      <c r="K154" s="24"/>
    </row>
    <row r="155" spans="2:11" x14ac:dyDescent="0.25">
      <c r="B155" s="87"/>
      <c r="C155" s="81"/>
      <c r="D155" s="87"/>
      <c r="E155" s="87"/>
      <c r="F155" s="124"/>
      <c r="G155" s="87"/>
      <c r="H155" s="124"/>
      <c r="I155" s="87"/>
      <c r="J155" s="31"/>
      <c r="K155" s="24"/>
    </row>
    <row r="156" spans="2:11" x14ac:dyDescent="0.25">
      <c r="B156" s="87"/>
      <c r="C156" s="81"/>
      <c r="D156" s="87"/>
      <c r="E156" s="87"/>
      <c r="F156" s="124"/>
      <c r="G156" s="87"/>
      <c r="H156" s="124"/>
      <c r="I156" s="87"/>
      <c r="J156" s="31"/>
      <c r="K156" s="24"/>
    </row>
    <row r="157" spans="2:11" x14ac:dyDescent="0.25">
      <c r="B157" s="87"/>
      <c r="C157" s="81"/>
      <c r="D157" s="87"/>
      <c r="E157" s="87"/>
      <c r="F157" s="124"/>
      <c r="G157" s="87"/>
      <c r="H157" s="124"/>
      <c r="I157" s="87"/>
      <c r="J157" s="31"/>
      <c r="K157" s="24"/>
    </row>
    <row r="158" spans="2:11" x14ac:dyDescent="0.25">
      <c r="B158" s="87"/>
      <c r="C158" s="81"/>
      <c r="D158" s="87"/>
      <c r="E158" s="87"/>
      <c r="F158" s="124"/>
      <c r="G158" s="87"/>
      <c r="H158" s="124"/>
      <c r="I158" s="87"/>
      <c r="J158" s="31"/>
      <c r="K158" s="24"/>
    </row>
    <row r="159" spans="2:11" x14ac:dyDescent="0.25">
      <c r="B159" s="87"/>
      <c r="C159" s="81"/>
      <c r="D159" s="87"/>
      <c r="E159" s="87"/>
      <c r="F159" s="124"/>
      <c r="G159" s="87"/>
      <c r="H159" s="124"/>
      <c r="I159" s="87"/>
      <c r="J159" s="31"/>
      <c r="K159" s="24"/>
    </row>
    <row r="160" spans="2:11" x14ac:dyDescent="0.25">
      <c r="B160" s="87"/>
      <c r="C160" s="81"/>
      <c r="D160" s="87"/>
      <c r="E160" s="87"/>
      <c r="F160" s="124"/>
      <c r="G160" s="87"/>
      <c r="H160" s="124"/>
      <c r="I160" s="87"/>
      <c r="J160" s="31"/>
      <c r="K160" s="24"/>
    </row>
    <row r="161" spans="2:11" x14ac:dyDescent="0.25">
      <c r="B161" s="125" t="s">
        <v>8</v>
      </c>
      <c r="C161" s="122" t="s">
        <v>475</v>
      </c>
      <c r="D161" s="84" t="s">
        <v>630</v>
      </c>
      <c r="E161" s="86">
        <f>'A5'!D8</f>
        <v>165</v>
      </c>
      <c r="F161" s="123">
        <f>'B15'!D14</f>
        <v>85</v>
      </c>
      <c r="G161" s="84" t="str">
        <f>IFERROR(IF(F161="(-)","(-)", IF(F161&gt;70,"Cao",IF(F161&gt;=50,"Trung Bình","Thấp"))),"")</f>
        <v>Cao</v>
      </c>
      <c r="H161" s="123">
        <f>'B16'!D13</f>
        <v>14.141414141414</v>
      </c>
      <c r="I161" s="84" t="str">
        <f>IFERROR(IF(H161="(-)","(-)",IF(H161&gt;70,"Cao",IF(H161&gt;=50,"Trung Bình","Thấp"))),"")</f>
        <v>Thấp</v>
      </c>
      <c r="J161" s="31"/>
      <c r="K161" s="24"/>
    </row>
    <row r="162" spans="2:11" x14ac:dyDescent="0.25">
      <c r="B162" s="87"/>
      <c r="C162" s="81"/>
      <c r="D162" s="87"/>
      <c r="E162" s="87"/>
      <c r="F162" s="124"/>
      <c r="G162" s="87"/>
      <c r="H162" s="124"/>
      <c r="I162" s="87"/>
      <c r="J162" s="31"/>
      <c r="K162" s="24"/>
    </row>
    <row r="163" spans="2:11" x14ac:dyDescent="0.25">
      <c r="B163" s="87"/>
      <c r="C163" s="81"/>
      <c r="D163" s="87"/>
      <c r="E163" s="87"/>
      <c r="F163" s="124"/>
      <c r="G163" s="87"/>
      <c r="H163" s="124"/>
      <c r="I163" s="87"/>
      <c r="J163" s="31"/>
      <c r="K163" s="24"/>
    </row>
    <row r="164" spans="2:11" x14ac:dyDescent="0.25">
      <c r="B164" s="87"/>
      <c r="C164" s="81"/>
      <c r="D164" s="87"/>
      <c r="E164" s="87"/>
      <c r="F164" s="124"/>
      <c r="G164" s="87"/>
      <c r="H164" s="124"/>
      <c r="I164" s="87"/>
      <c r="J164" s="31"/>
      <c r="K164" s="24"/>
    </row>
    <row r="165" spans="2:11" x14ac:dyDescent="0.25">
      <c r="B165" s="87"/>
      <c r="C165" s="81"/>
      <c r="D165" s="87"/>
      <c r="E165" s="87"/>
      <c r="F165" s="124"/>
      <c r="G165" s="87"/>
      <c r="H165" s="124"/>
      <c r="I165" s="87"/>
      <c r="J165" s="31"/>
      <c r="K165" s="24"/>
    </row>
    <row r="166" spans="2:11" x14ac:dyDescent="0.25">
      <c r="B166" s="87"/>
      <c r="C166" s="81"/>
      <c r="D166" s="87"/>
      <c r="E166" s="87"/>
      <c r="F166" s="124"/>
      <c r="G166" s="87"/>
      <c r="H166" s="124"/>
      <c r="I166" s="87"/>
      <c r="J166" s="31"/>
      <c r="K166" s="24"/>
    </row>
    <row r="167" spans="2:11" x14ac:dyDescent="0.25">
      <c r="B167" s="87"/>
      <c r="C167" s="81"/>
      <c r="D167" s="87"/>
      <c r="E167" s="87"/>
      <c r="F167" s="124"/>
      <c r="G167" s="87"/>
      <c r="H167" s="124"/>
      <c r="I167" s="87"/>
      <c r="J167" s="31"/>
      <c r="K167" s="24"/>
    </row>
    <row r="168" spans="2:11" x14ac:dyDescent="0.25">
      <c r="B168" s="87"/>
      <c r="C168" s="122" t="s">
        <v>476</v>
      </c>
      <c r="D168" s="84" t="s">
        <v>630</v>
      </c>
      <c r="E168" s="86">
        <f>'A5'!D9</f>
        <v>81</v>
      </c>
      <c r="F168" s="123">
        <f>'B15'!E14</f>
        <v>90</v>
      </c>
      <c r="G168" s="84" t="str">
        <f>IFERROR(IF(F168="(-)","(-)", IF(F168&gt;70,"Cao",IF(F168&gt;=50,"Trung Bình","Thấp"))),"")</f>
        <v>Cao</v>
      </c>
      <c r="H168" s="123">
        <f>'B16'!E13</f>
        <v>19.433719433718998</v>
      </c>
      <c r="I168" s="84" t="str">
        <f>IFERROR(IF(H168="(-)","(-)",IF(H168&gt;70,"Cao",IF(H168&gt;=50,"Trung Bình","Thấp"))),"")</f>
        <v>Thấp</v>
      </c>
      <c r="J168" s="31"/>
      <c r="K168" s="24"/>
    </row>
    <row r="169" spans="2:11" x14ac:dyDescent="0.25">
      <c r="B169" s="87"/>
      <c r="C169" s="81"/>
      <c r="D169" s="87"/>
      <c r="E169" s="87"/>
      <c r="F169" s="124"/>
      <c r="G169" s="87"/>
      <c r="H169" s="124"/>
      <c r="I169" s="87"/>
      <c r="J169" s="31"/>
      <c r="K169" s="24"/>
    </row>
    <row r="170" spans="2:11" x14ac:dyDescent="0.25">
      <c r="B170" s="87"/>
      <c r="C170" s="81"/>
      <c r="D170" s="87"/>
      <c r="E170" s="87"/>
      <c r="F170" s="124"/>
      <c r="G170" s="87"/>
      <c r="H170" s="124"/>
      <c r="I170" s="87"/>
      <c r="J170" s="31"/>
      <c r="K170" s="24"/>
    </row>
    <row r="171" spans="2:11" x14ac:dyDescent="0.25">
      <c r="B171" s="87"/>
      <c r="C171" s="81"/>
      <c r="D171" s="87"/>
      <c r="E171" s="87"/>
      <c r="F171" s="124"/>
      <c r="G171" s="87"/>
      <c r="H171" s="124"/>
      <c r="I171" s="87"/>
      <c r="J171" s="31"/>
      <c r="K171" s="24"/>
    </row>
    <row r="172" spans="2:11" x14ac:dyDescent="0.25">
      <c r="B172" s="87"/>
      <c r="C172" s="81"/>
      <c r="D172" s="87"/>
      <c r="E172" s="87"/>
      <c r="F172" s="124"/>
      <c r="G172" s="87"/>
      <c r="H172" s="124"/>
      <c r="I172" s="87"/>
      <c r="J172" s="31"/>
      <c r="K172" s="24"/>
    </row>
    <row r="173" spans="2:11" x14ac:dyDescent="0.25">
      <c r="B173" s="87"/>
      <c r="C173" s="81"/>
      <c r="D173" s="87"/>
      <c r="E173" s="87"/>
      <c r="F173" s="124"/>
      <c r="G173" s="87"/>
      <c r="H173" s="124"/>
      <c r="I173" s="87"/>
      <c r="J173" s="31"/>
      <c r="K173" s="24"/>
    </row>
    <row r="174" spans="2:11" x14ac:dyDescent="0.25">
      <c r="B174" s="87"/>
      <c r="C174" s="81"/>
      <c r="D174" s="87"/>
      <c r="E174" s="87"/>
      <c r="F174" s="124"/>
      <c r="G174" s="87"/>
      <c r="H174" s="124"/>
      <c r="I174" s="87"/>
      <c r="J174" s="31"/>
      <c r="K174" s="24"/>
    </row>
    <row r="175" spans="2:11" x14ac:dyDescent="0.25">
      <c r="B175" s="87"/>
      <c r="C175" s="122" t="s">
        <v>477</v>
      </c>
      <c r="D175" s="84" t="s">
        <v>630</v>
      </c>
      <c r="E175" s="86">
        <f>'A5'!D10</f>
        <v>114</v>
      </c>
      <c r="F175" s="123">
        <f>'B15'!F14</f>
        <v>100</v>
      </c>
      <c r="G175" s="84" t="str">
        <f>IFERROR(IF(F175="(-)","(-)", IF(F175&gt;70,"Cao",IF(F175&gt;=50,"Trung Bình","Thấp"))),"")</f>
        <v>Cao</v>
      </c>
      <c r="H175" s="123">
        <f>'B16'!F13</f>
        <v>14.814814814815</v>
      </c>
      <c r="I175" s="84" t="str">
        <f>IFERROR(IF(H175="(-)","(-)",IF(H175&gt;70,"Cao",IF(H175&gt;=50,"Trung Bình","Thấp"))),"")</f>
        <v>Thấp</v>
      </c>
      <c r="J175" s="31"/>
      <c r="K175" s="24"/>
    </row>
    <row r="176" spans="2:11" x14ac:dyDescent="0.25">
      <c r="B176" s="87"/>
      <c r="C176" s="81"/>
      <c r="D176" s="87"/>
      <c r="E176" s="87"/>
      <c r="F176" s="124"/>
      <c r="G176" s="87"/>
      <c r="H176" s="124"/>
      <c r="I176" s="87"/>
      <c r="J176" s="31"/>
      <c r="K176" s="24"/>
    </row>
    <row r="177" spans="2:11" x14ac:dyDescent="0.25">
      <c r="B177" s="87"/>
      <c r="C177" s="81"/>
      <c r="D177" s="87"/>
      <c r="E177" s="87"/>
      <c r="F177" s="124"/>
      <c r="G177" s="87"/>
      <c r="H177" s="124"/>
      <c r="I177" s="87"/>
      <c r="J177" s="31"/>
      <c r="K177" s="24"/>
    </row>
    <row r="178" spans="2:11" x14ac:dyDescent="0.25">
      <c r="B178" s="87"/>
      <c r="C178" s="81"/>
      <c r="D178" s="87"/>
      <c r="E178" s="87"/>
      <c r="F178" s="124"/>
      <c r="G178" s="87"/>
      <c r="H178" s="124"/>
      <c r="I178" s="87"/>
      <c r="J178" s="31"/>
      <c r="K178" s="24"/>
    </row>
    <row r="179" spans="2:11" x14ac:dyDescent="0.25">
      <c r="B179" s="87"/>
      <c r="C179" s="81"/>
      <c r="D179" s="87"/>
      <c r="E179" s="87"/>
      <c r="F179" s="124"/>
      <c r="G179" s="87"/>
      <c r="H179" s="124"/>
      <c r="I179" s="87"/>
      <c r="J179" s="31"/>
      <c r="K179" s="24"/>
    </row>
    <row r="180" spans="2:11" x14ac:dyDescent="0.25">
      <c r="B180" s="87"/>
      <c r="C180" s="81"/>
      <c r="D180" s="87"/>
      <c r="E180" s="87"/>
      <c r="F180" s="124"/>
      <c r="G180" s="87"/>
      <c r="H180" s="124"/>
      <c r="I180" s="87"/>
      <c r="J180" s="31"/>
      <c r="K180" s="24"/>
    </row>
    <row r="181" spans="2:11" x14ac:dyDescent="0.25">
      <c r="B181" s="87"/>
      <c r="C181" s="81"/>
      <c r="D181" s="87"/>
      <c r="E181" s="87"/>
      <c r="F181" s="124"/>
      <c r="G181" s="87"/>
      <c r="H181" s="124"/>
      <c r="I181" s="87"/>
      <c r="J181" s="31"/>
      <c r="K181" s="24"/>
    </row>
    <row r="182" spans="2:11" x14ac:dyDescent="0.25">
      <c r="B182" s="87"/>
      <c r="C182" s="122" t="s">
        <v>478</v>
      </c>
      <c r="D182" s="84" t="s">
        <v>630</v>
      </c>
      <c r="E182" s="86">
        <f>'A5'!D11</f>
        <v>88</v>
      </c>
      <c r="F182" s="123">
        <f>'B15'!G14</f>
        <v>80</v>
      </c>
      <c r="G182" s="84" t="str">
        <f>IFERROR(IF(F182="(-)","(-)", IF(F182&gt;70,"Cao",IF(F182&gt;=50,"Trung Bình","Thấp"))),"")</f>
        <v>Cao</v>
      </c>
      <c r="H182" s="123">
        <f>'B16'!G13</f>
        <v>11.204481792717001</v>
      </c>
      <c r="I182" s="84" t="str">
        <f>IFERROR(IF(H182="(-)","(-)",IF(H182&gt;70,"Cao",IF(H182&gt;=50,"Trung Bình","Thấp"))),"")</f>
        <v>Thấp</v>
      </c>
      <c r="J182" s="31"/>
      <c r="K182" s="24"/>
    </row>
    <row r="183" spans="2:11" x14ac:dyDescent="0.25">
      <c r="B183" s="87"/>
      <c r="C183" s="81"/>
      <c r="D183" s="87"/>
      <c r="E183" s="87"/>
      <c r="F183" s="124"/>
      <c r="G183" s="87"/>
      <c r="H183" s="124"/>
      <c r="I183" s="87"/>
      <c r="J183" s="31"/>
      <c r="K183" s="24"/>
    </row>
    <row r="184" spans="2:11" x14ac:dyDescent="0.25">
      <c r="B184" s="87"/>
      <c r="C184" s="81"/>
      <c r="D184" s="87"/>
      <c r="E184" s="87"/>
      <c r="F184" s="124"/>
      <c r="G184" s="87"/>
      <c r="H184" s="124"/>
      <c r="I184" s="87"/>
      <c r="J184" s="31"/>
      <c r="K184" s="24"/>
    </row>
    <row r="185" spans="2:11" x14ac:dyDescent="0.25">
      <c r="B185" s="87"/>
      <c r="C185" s="81"/>
      <c r="D185" s="87"/>
      <c r="E185" s="87"/>
      <c r="F185" s="124"/>
      <c r="G185" s="87"/>
      <c r="H185" s="124"/>
      <c r="I185" s="87"/>
      <c r="J185" s="31"/>
      <c r="K185" s="24"/>
    </row>
    <row r="186" spans="2:11" x14ac:dyDescent="0.25">
      <c r="B186" s="87"/>
      <c r="C186" s="81"/>
      <c r="D186" s="87"/>
      <c r="E186" s="87"/>
      <c r="F186" s="124"/>
      <c r="G186" s="87"/>
      <c r="H186" s="124"/>
      <c r="I186" s="87"/>
      <c r="J186" s="31"/>
      <c r="K186" s="24"/>
    </row>
    <row r="187" spans="2:11" x14ac:dyDescent="0.25">
      <c r="B187" s="87"/>
      <c r="C187" s="81"/>
      <c r="D187" s="87"/>
      <c r="E187" s="87"/>
      <c r="F187" s="124"/>
      <c r="G187" s="87"/>
      <c r="H187" s="124"/>
      <c r="I187" s="87"/>
      <c r="J187" s="31"/>
      <c r="K187" s="24"/>
    </row>
    <row r="188" spans="2:11" x14ac:dyDescent="0.25">
      <c r="B188" s="87"/>
      <c r="C188" s="81"/>
      <c r="D188" s="87"/>
      <c r="E188" s="87"/>
      <c r="F188" s="124"/>
      <c r="G188" s="87"/>
      <c r="H188" s="124"/>
      <c r="I188" s="87"/>
      <c r="J188" s="31"/>
      <c r="K188" s="24"/>
    </row>
    <row r="189" spans="2:11" x14ac:dyDescent="0.25">
      <c r="B189" s="87"/>
      <c r="C189" s="122" t="s">
        <v>479</v>
      </c>
      <c r="D189" s="84" t="s">
        <v>630</v>
      </c>
      <c r="E189" s="86">
        <f>'A5'!D12</f>
        <v>109</v>
      </c>
      <c r="F189" s="123">
        <f>'B15'!H14</f>
        <v>80</v>
      </c>
      <c r="G189" s="84" t="str">
        <f>IFERROR(IF(F189="(-)","(-)", IF(F189&gt;70,"Cao",IF(F189&gt;=50,"Trung Bình","Thấp"))),"")</f>
        <v>Cao</v>
      </c>
      <c r="H189" s="123">
        <f>'B16'!H13</f>
        <v>14.893617021277</v>
      </c>
      <c r="I189" s="84" t="str">
        <f>IFERROR(IF(H189="(-)","(-)",IF(H189&gt;70,"Cao",IF(H189&gt;=50,"Trung Bình","Thấp"))),"")</f>
        <v>Thấp</v>
      </c>
      <c r="J189" s="31"/>
      <c r="K189" s="24"/>
    </row>
    <row r="190" spans="2:11" x14ac:dyDescent="0.25">
      <c r="B190" s="87"/>
      <c r="C190" s="81"/>
      <c r="D190" s="87"/>
      <c r="E190" s="87"/>
      <c r="F190" s="124"/>
      <c r="G190" s="87"/>
      <c r="H190" s="124"/>
      <c r="I190" s="87"/>
      <c r="J190" s="31"/>
      <c r="K190" s="24"/>
    </row>
    <row r="191" spans="2:11" x14ac:dyDescent="0.25">
      <c r="B191" s="87"/>
      <c r="C191" s="81"/>
      <c r="D191" s="87"/>
      <c r="E191" s="87"/>
      <c r="F191" s="124"/>
      <c r="G191" s="87"/>
      <c r="H191" s="124"/>
      <c r="I191" s="87"/>
      <c r="J191" s="31"/>
      <c r="K191" s="24"/>
    </row>
    <row r="192" spans="2:11" x14ac:dyDescent="0.25">
      <c r="B192" s="87"/>
      <c r="C192" s="81"/>
      <c r="D192" s="87"/>
      <c r="E192" s="87"/>
      <c r="F192" s="124"/>
      <c r="G192" s="87"/>
      <c r="H192" s="124"/>
      <c r="I192" s="87"/>
      <c r="J192" s="31"/>
      <c r="K192" s="24"/>
    </row>
    <row r="193" spans="2:11" x14ac:dyDescent="0.25">
      <c r="B193" s="87"/>
      <c r="C193" s="81"/>
      <c r="D193" s="87"/>
      <c r="E193" s="87"/>
      <c r="F193" s="124"/>
      <c r="G193" s="87"/>
      <c r="H193" s="124"/>
      <c r="I193" s="87"/>
      <c r="J193" s="31"/>
      <c r="K193" s="24"/>
    </row>
    <row r="194" spans="2:11" x14ac:dyDescent="0.25">
      <c r="B194" s="87"/>
      <c r="C194" s="81"/>
      <c r="D194" s="87"/>
      <c r="E194" s="87"/>
      <c r="F194" s="124"/>
      <c r="G194" s="87"/>
      <c r="H194" s="124"/>
      <c r="I194" s="87"/>
      <c r="J194" s="31"/>
      <c r="K194" s="24"/>
    </row>
    <row r="195" spans="2:11" x14ac:dyDescent="0.25">
      <c r="B195" s="87"/>
      <c r="C195" s="81"/>
      <c r="D195" s="87"/>
      <c r="E195" s="87"/>
      <c r="F195" s="124"/>
      <c r="G195" s="87"/>
      <c r="H195" s="124"/>
      <c r="I195" s="87"/>
      <c r="J195" s="31"/>
      <c r="K195" s="24"/>
    </row>
    <row r="196" spans="2:11" x14ac:dyDescent="0.25">
      <c r="B196" s="87"/>
      <c r="C196" s="122" t="s">
        <v>480</v>
      </c>
      <c r="D196" s="84" t="s">
        <v>630</v>
      </c>
      <c r="E196" s="86">
        <f>'A5'!D13</f>
        <v>102</v>
      </c>
      <c r="F196" s="123">
        <f>'B15'!I14</f>
        <v>25</v>
      </c>
      <c r="G196" s="84" t="str">
        <f>IFERROR(IF(F196="(-)","(-)", IF(F196&gt;70,"Cao",IF(F196&gt;=50,"Trung Bình","Thấp"))),"")</f>
        <v>Thấp</v>
      </c>
      <c r="H196" s="123">
        <f>'B16'!I13</f>
        <v>13.267813267813001</v>
      </c>
      <c r="I196" s="84" t="str">
        <f>IFERROR(IF(H196="(-)","(-)",IF(H196&gt;70,"Cao",IF(H196&gt;=50,"Trung Bình","Thấp"))),"")</f>
        <v>Thấp</v>
      </c>
      <c r="J196" s="31"/>
      <c r="K196" s="24"/>
    </row>
    <row r="197" spans="2:11" x14ac:dyDescent="0.25">
      <c r="B197" s="87"/>
      <c r="C197" s="81"/>
      <c r="D197" s="87"/>
      <c r="E197" s="87"/>
      <c r="F197" s="124"/>
      <c r="G197" s="87"/>
      <c r="H197" s="124"/>
      <c r="I197" s="87"/>
      <c r="J197" s="31"/>
      <c r="K197" s="24"/>
    </row>
    <row r="198" spans="2:11" x14ac:dyDescent="0.25">
      <c r="B198" s="87"/>
      <c r="C198" s="81"/>
      <c r="D198" s="87"/>
      <c r="E198" s="87"/>
      <c r="F198" s="124"/>
      <c r="G198" s="87"/>
      <c r="H198" s="124"/>
      <c r="I198" s="87"/>
      <c r="J198" s="31"/>
      <c r="K198" s="24"/>
    </row>
    <row r="199" spans="2:11" x14ac:dyDescent="0.25">
      <c r="B199" s="87"/>
      <c r="C199" s="81"/>
      <c r="D199" s="87"/>
      <c r="E199" s="87"/>
      <c r="F199" s="124"/>
      <c r="G199" s="87"/>
      <c r="H199" s="124"/>
      <c r="I199" s="87"/>
      <c r="J199" s="31"/>
      <c r="K199" s="24"/>
    </row>
    <row r="200" spans="2:11" x14ac:dyDescent="0.25">
      <c r="B200" s="87"/>
      <c r="C200" s="81"/>
      <c r="D200" s="87"/>
      <c r="E200" s="87"/>
      <c r="F200" s="124"/>
      <c r="G200" s="87"/>
      <c r="H200" s="124"/>
      <c r="I200" s="87"/>
      <c r="J200" s="31"/>
      <c r="K200" s="24"/>
    </row>
    <row r="201" spans="2:11" x14ac:dyDescent="0.25">
      <c r="B201" s="87"/>
      <c r="C201" s="81"/>
      <c r="D201" s="87"/>
      <c r="E201" s="87"/>
      <c r="F201" s="124"/>
      <c r="G201" s="87"/>
      <c r="H201" s="124"/>
      <c r="I201" s="87"/>
      <c r="J201" s="31"/>
      <c r="K201" s="24"/>
    </row>
    <row r="202" spans="2:11" x14ac:dyDescent="0.25">
      <c r="B202" s="87"/>
      <c r="C202" s="81"/>
      <c r="D202" s="87"/>
      <c r="E202" s="87"/>
      <c r="F202" s="124"/>
      <c r="G202" s="87"/>
      <c r="H202" s="124"/>
      <c r="I202" s="87"/>
      <c r="J202" s="31"/>
      <c r="K202" s="24"/>
    </row>
    <row r="203" spans="2:11" x14ac:dyDescent="0.25">
      <c r="B203" s="87"/>
      <c r="C203" s="122" t="s">
        <v>481</v>
      </c>
      <c r="D203" s="84" t="s">
        <v>630</v>
      </c>
      <c r="E203" s="86">
        <f>'A5'!D14</f>
        <v>97</v>
      </c>
      <c r="F203" s="123">
        <f>'B15'!J14</f>
        <v>95</v>
      </c>
      <c r="G203" s="84" t="str">
        <f>IFERROR(IF(F203="(-)","(-)", IF(F203&gt;70,"Cao",IF(F203&gt;=50,"Trung Bình","Thấp"))),"")</f>
        <v>Cao</v>
      </c>
      <c r="H203" s="123">
        <f>'B16'!J13</f>
        <v>0</v>
      </c>
      <c r="I203" s="84" t="str">
        <f>IFERROR(IF(H203="(-)","(-)",IF(H203&gt;70,"Cao",IF(H203&gt;=50,"Trung Bình","Thấp"))),"")</f>
        <v>Thấp</v>
      </c>
      <c r="J203" s="31"/>
      <c r="K203" s="24"/>
    </row>
    <row r="204" spans="2:11" x14ac:dyDescent="0.25">
      <c r="B204" s="87"/>
      <c r="C204" s="81"/>
      <c r="D204" s="87"/>
      <c r="E204" s="87"/>
      <c r="F204" s="124"/>
      <c r="G204" s="87"/>
      <c r="H204" s="124"/>
      <c r="I204" s="87"/>
      <c r="J204" s="31"/>
      <c r="K204" s="24"/>
    </row>
    <row r="205" spans="2:11" x14ac:dyDescent="0.25">
      <c r="B205" s="87"/>
      <c r="C205" s="81"/>
      <c r="D205" s="87"/>
      <c r="E205" s="87"/>
      <c r="F205" s="124"/>
      <c r="G205" s="87"/>
      <c r="H205" s="124"/>
      <c r="I205" s="87"/>
      <c r="J205" s="31"/>
      <c r="K205" s="24"/>
    </row>
    <row r="206" spans="2:11" x14ac:dyDescent="0.25">
      <c r="B206" s="87"/>
      <c r="C206" s="81"/>
      <c r="D206" s="87"/>
      <c r="E206" s="87"/>
      <c r="F206" s="124"/>
      <c r="G206" s="87"/>
      <c r="H206" s="124"/>
      <c r="I206" s="87"/>
      <c r="J206" s="31"/>
      <c r="K206" s="24"/>
    </row>
    <row r="207" spans="2:11" x14ac:dyDescent="0.25">
      <c r="B207" s="87"/>
      <c r="C207" s="81"/>
      <c r="D207" s="87"/>
      <c r="E207" s="87"/>
      <c r="F207" s="124"/>
      <c r="G207" s="87"/>
      <c r="H207" s="124"/>
      <c r="I207" s="87"/>
      <c r="J207" s="31"/>
      <c r="K207" s="24"/>
    </row>
    <row r="208" spans="2:11" x14ac:dyDescent="0.25">
      <c r="B208" s="87"/>
      <c r="C208" s="81"/>
      <c r="D208" s="87"/>
      <c r="E208" s="87"/>
      <c r="F208" s="124"/>
      <c r="G208" s="87"/>
      <c r="H208" s="124"/>
      <c r="I208" s="87"/>
      <c r="J208" s="31"/>
      <c r="K208" s="24"/>
    </row>
    <row r="209" spans="2:11" x14ac:dyDescent="0.25">
      <c r="B209" s="87"/>
      <c r="C209" s="81"/>
      <c r="D209" s="87"/>
      <c r="E209" s="87"/>
      <c r="F209" s="124"/>
      <c r="G209" s="87"/>
      <c r="H209" s="124"/>
      <c r="I209" s="87"/>
      <c r="J209" s="31"/>
      <c r="K209" s="24"/>
    </row>
    <row r="210" spans="2:11" x14ac:dyDescent="0.25">
      <c r="B210" s="87"/>
      <c r="C210" s="122" t="s">
        <v>482</v>
      </c>
      <c r="D210" s="84" t="s">
        <v>630</v>
      </c>
      <c r="E210" s="86">
        <f>'A5'!D15</f>
        <v>102</v>
      </c>
      <c r="F210" s="123">
        <f>'B15'!K14</f>
        <v>100</v>
      </c>
      <c r="G210" s="84" t="str">
        <f>IFERROR(IF(F210="(-)","(-)", IF(F210&gt;70,"Cao",IF(F210&gt;=50,"Trung Bình","Thấp"))),"")</f>
        <v>Cao</v>
      </c>
      <c r="H210" s="123">
        <f>'B16'!K13</f>
        <v>11.631944444444001</v>
      </c>
      <c r="I210" s="84" t="str">
        <f>IFERROR(IF(H210="(-)","(-)",IF(H210&gt;70,"Cao",IF(H210&gt;=50,"Trung Bình","Thấp"))),"")</f>
        <v>Thấp</v>
      </c>
      <c r="J210" s="31"/>
      <c r="K210" s="24"/>
    </row>
    <row r="211" spans="2:11" x14ac:dyDescent="0.25">
      <c r="B211" s="87"/>
      <c r="C211" s="81"/>
      <c r="D211" s="87"/>
      <c r="E211" s="87"/>
      <c r="F211" s="124"/>
      <c r="G211" s="87"/>
      <c r="H211" s="124"/>
      <c r="I211" s="87"/>
      <c r="J211" s="31"/>
      <c r="K211" s="24"/>
    </row>
    <row r="212" spans="2:11" x14ac:dyDescent="0.25">
      <c r="B212" s="87"/>
      <c r="C212" s="81"/>
      <c r="D212" s="87"/>
      <c r="E212" s="87"/>
      <c r="F212" s="124"/>
      <c r="G212" s="87"/>
      <c r="H212" s="124"/>
      <c r="I212" s="87"/>
      <c r="J212" s="31"/>
      <c r="K212" s="24"/>
    </row>
    <row r="213" spans="2:11" x14ac:dyDescent="0.25">
      <c r="B213" s="87"/>
      <c r="C213" s="81"/>
      <c r="D213" s="87"/>
      <c r="E213" s="87"/>
      <c r="F213" s="124"/>
      <c r="G213" s="87"/>
      <c r="H213" s="124"/>
      <c r="I213" s="87"/>
      <c r="J213" s="31"/>
      <c r="K213" s="24"/>
    </row>
    <row r="214" spans="2:11" x14ac:dyDescent="0.25">
      <c r="B214" s="87"/>
      <c r="C214" s="81"/>
      <c r="D214" s="87"/>
      <c r="E214" s="87"/>
      <c r="F214" s="124"/>
      <c r="G214" s="87"/>
      <c r="H214" s="124"/>
      <c r="I214" s="87"/>
      <c r="J214" s="31"/>
      <c r="K214" s="24"/>
    </row>
    <row r="215" spans="2:11" x14ac:dyDescent="0.25">
      <c r="B215" s="87"/>
      <c r="C215" s="81"/>
      <c r="D215" s="87"/>
      <c r="E215" s="87"/>
      <c r="F215" s="124"/>
      <c r="G215" s="87"/>
      <c r="H215" s="124"/>
      <c r="I215" s="87"/>
      <c r="J215" s="31"/>
      <c r="K215" s="24"/>
    </row>
    <row r="216" spans="2:11" x14ac:dyDescent="0.25">
      <c r="B216" s="87"/>
      <c r="C216" s="81"/>
      <c r="D216" s="87"/>
      <c r="E216" s="87"/>
      <c r="F216" s="124"/>
      <c r="G216" s="87"/>
      <c r="H216" s="124"/>
      <c r="I216" s="87"/>
      <c r="J216" s="31"/>
      <c r="K216" s="24"/>
    </row>
    <row r="217" spans="2:11" x14ac:dyDescent="0.25">
      <c r="B217" s="87"/>
      <c r="C217" s="122" t="s">
        <v>483</v>
      </c>
      <c r="D217" s="84" t="s">
        <v>630</v>
      </c>
      <c r="E217" s="86">
        <f>'A5'!D16</f>
        <v>149</v>
      </c>
      <c r="F217" s="123">
        <f>'B15'!L14</f>
        <v>100</v>
      </c>
      <c r="G217" s="84" t="str">
        <f>IFERROR(IF(F217="(-)","(-)", IF(F217&gt;70,"Cao",IF(F217&gt;=50,"Trung Bình","Thấp"))),"")</f>
        <v>Cao</v>
      </c>
      <c r="H217" s="123">
        <f>'B16'!L13</f>
        <v>10.763888888888999</v>
      </c>
      <c r="I217" s="84" t="str">
        <f>IFERROR(IF(H217="(-)","(-)",IF(H217&gt;70,"Cao",IF(H217&gt;=50,"Trung Bình","Thấp"))),"")</f>
        <v>Thấp</v>
      </c>
      <c r="J217" s="31"/>
      <c r="K217" s="24"/>
    </row>
    <row r="218" spans="2:11" x14ac:dyDescent="0.25">
      <c r="B218" s="87"/>
      <c r="C218" s="81"/>
      <c r="D218" s="87"/>
      <c r="E218" s="87"/>
      <c r="F218" s="124"/>
      <c r="G218" s="87"/>
      <c r="H218" s="124"/>
      <c r="I218" s="87"/>
      <c r="J218" s="31"/>
      <c r="K218" s="24"/>
    </row>
    <row r="219" spans="2:11" x14ac:dyDescent="0.25">
      <c r="B219" s="87"/>
      <c r="C219" s="81"/>
      <c r="D219" s="87"/>
      <c r="E219" s="87"/>
      <c r="F219" s="124"/>
      <c r="G219" s="87"/>
      <c r="H219" s="124"/>
      <c r="I219" s="87"/>
      <c r="J219" s="31"/>
      <c r="K219" s="24"/>
    </row>
    <row r="220" spans="2:11" x14ac:dyDescent="0.25">
      <c r="B220" s="87"/>
      <c r="C220" s="81"/>
      <c r="D220" s="87"/>
      <c r="E220" s="87"/>
      <c r="F220" s="124"/>
      <c r="G220" s="87"/>
      <c r="H220" s="124"/>
      <c r="I220" s="87"/>
      <c r="J220" s="31"/>
      <c r="K220" s="24"/>
    </row>
    <row r="221" spans="2:11" x14ac:dyDescent="0.25">
      <c r="B221" s="87"/>
      <c r="C221" s="81"/>
      <c r="D221" s="87"/>
      <c r="E221" s="87"/>
      <c r="F221" s="124"/>
      <c r="G221" s="87"/>
      <c r="H221" s="124"/>
      <c r="I221" s="87"/>
      <c r="J221" s="31"/>
      <c r="K221" s="24"/>
    </row>
    <row r="222" spans="2:11" x14ac:dyDescent="0.25">
      <c r="B222" s="87"/>
      <c r="C222" s="81"/>
      <c r="D222" s="87"/>
      <c r="E222" s="87"/>
      <c r="F222" s="124"/>
      <c r="G222" s="87"/>
      <c r="H222" s="124"/>
      <c r="I222" s="87"/>
      <c r="J222" s="31"/>
      <c r="K222" s="24"/>
    </row>
    <row r="223" spans="2:11" x14ac:dyDescent="0.25">
      <c r="B223" s="87"/>
      <c r="C223" s="81"/>
      <c r="D223" s="87"/>
      <c r="E223" s="87"/>
      <c r="F223" s="124"/>
      <c r="G223" s="87"/>
      <c r="H223" s="124"/>
      <c r="I223" s="87"/>
      <c r="J223" s="31"/>
      <c r="K223" s="24"/>
    </row>
    <row r="224" spans="2:11" x14ac:dyDescent="0.25">
      <c r="B224" s="87"/>
      <c r="C224" s="122" t="s">
        <v>484</v>
      </c>
      <c r="D224" s="84" t="s">
        <v>630</v>
      </c>
      <c r="E224" s="86">
        <f>'A5'!D17</f>
        <v>112</v>
      </c>
      <c r="F224" s="123">
        <f>'B15'!M14</f>
        <v>100</v>
      </c>
      <c r="G224" s="84" t="str">
        <f>IFERROR(IF(F224="(-)","(-)", IF(F224&gt;70,"Cao",IF(F224&gt;=50,"Trung Bình","Thấp"))),"")</f>
        <v>Cao</v>
      </c>
      <c r="H224" s="123">
        <f>'B16'!M13</f>
        <v>0</v>
      </c>
      <c r="I224" s="84" t="str">
        <f>IFERROR(IF(H224="(-)","(-)",IF(H224&gt;70,"Cao",IF(H224&gt;=50,"Trung Bình","Thấp"))),"")</f>
        <v>Thấp</v>
      </c>
      <c r="J224" s="31"/>
      <c r="K224" s="24"/>
    </row>
    <row r="225" spans="2:11" x14ac:dyDescent="0.25">
      <c r="B225" s="87"/>
      <c r="C225" s="81"/>
      <c r="D225" s="87"/>
      <c r="E225" s="87"/>
      <c r="F225" s="124"/>
      <c r="G225" s="87"/>
      <c r="H225" s="124"/>
      <c r="I225" s="87"/>
      <c r="J225" s="31"/>
      <c r="K225" s="24"/>
    </row>
    <row r="226" spans="2:11" x14ac:dyDescent="0.25">
      <c r="B226" s="87"/>
      <c r="C226" s="81"/>
      <c r="D226" s="87"/>
      <c r="E226" s="87"/>
      <c r="F226" s="124"/>
      <c r="G226" s="87"/>
      <c r="H226" s="124"/>
      <c r="I226" s="87"/>
      <c r="J226" s="31"/>
      <c r="K226" s="24"/>
    </row>
    <row r="227" spans="2:11" x14ac:dyDescent="0.25">
      <c r="B227" s="87"/>
      <c r="C227" s="81"/>
      <c r="D227" s="87"/>
      <c r="E227" s="87"/>
      <c r="F227" s="124"/>
      <c r="G227" s="87"/>
      <c r="H227" s="124"/>
      <c r="I227" s="87"/>
      <c r="J227" s="31"/>
      <c r="K227" s="24"/>
    </row>
    <row r="228" spans="2:11" x14ac:dyDescent="0.25">
      <c r="B228" s="87"/>
      <c r="C228" s="81"/>
      <c r="D228" s="87"/>
      <c r="E228" s="87"/>
      <c r="F228" s="124"/>
      <c r="G228" s="87"/>
      <c r="H228" s="124"/>
      <c r="I228" s="87"/>
      <c r="J228" s="31"/>
      <c r="K228" s="24"/>
    </row>
    <row r="229" spans="2:11" x14ac:dyDescent="0.25">
      <c r="B229" s="87"/>
      <c r="C229" s="81"/>
      <c r="D229" s="87"/>
      <c r="E229" s="87"/>
      <c r="F229" s="124"/>
      <c r="G229" s="87"/>
      <c r="H229" s="124"/>
      <c r="I229" s="87"/>
      <c r="J229" s="31"/>
      <c r="K229" s="24"/>
    </row>
    <row r="230" spans="2:11" x14ac:dyDescent="0.25">
      <c r="B230" s="87"/>
      <c r="C230" s="81"/>
      <c r="D230" s="87"/>
      <c r="E230" s="87"/>
      <c r="F230" s="124"/>
      <c r="G230" s="87"/>
      <c r="H230" s="124"/>
      <c r="I230" s="87"/>
      <c r="J230" s="31"/>
      <c r="K230" s="24"/>
    </row>
    <row r="231" spans="2:11" x14ac:dyDescent="0.25">
      <c r="B231" s="87"/>
      <c r="C231" s="122" t="s">
        <v>485</v>
      </c>
      <c r="D231" s="84" t="s">
        <v>630</v>
      </c>
      <c r="E231" s="86">
        <f>'A5'!D18</f>
        <v>172</v>
      </c>
      <c r="F231" s="123">
        <f>'B15'!N14</f>
        <v>65</v>
      </c>
      <c r="G231" s="84" t="str">
        <f>IFERROR(IF(F231="(-)","(-)", IF(F231&gt;70,"Cao",IF(F231&gt;=50,"Trung Bình","Thấp"))),"")</f>
        <v>Trung Bình</v>
      </c>
      <c r="H231" s="123">
        <f>'B16'!N13</f>
        <v>10</v>
      </c>
      <c r="I231" s="84" t="str">
        <f>IFERROR(IF(H231="(-)","(-)",IF(H231&gt;70,"Cao",IF(H231&gt;=50,"Trung Bình","Thấp"))),"")</f>
        <v>Thấp</v>
      </c>
      <c r="J231" s="31"/>
      <c r="K231" s="24"/>
    </row>
    <row r="232" spans="2:11" x14ac:dyDescent="0.25">
      <c r="B232" s="87"/>
      <c r="C232" s="81"/>
      <c r="D232" s="87"/>
      <c r="E232" s="87"/>
      <c r="F232" s="124"/>
      <c r="G232" s="87"/>
      <c r="H232" s="124"/>
      <c r="I232" s="87"/>
      <c r="J232" s="31"/>
      <c r="K232" s="24"/>
    </row>
    <row r="233" spans="2:11" x14ac:dyDescent="0.25">
      <c r="B233" s="87"/>
      <c r="C233" s="81"/>
      <c r="D233" s="87"/>
      <c r="E233" s="87"/>
      <c r="F233" s="124"/>
      <c r="G233" s="87"/>
      <c r="H233" s="124"/>
      <c r="I233" s="87"/>
      <c r="J233" s="31"/>
      <c r="K233" s="24"/>
    </row>
    <row r="234" spans="2:11" x14ac:dyDescent="0.25">
      <c r="B234" s="87"/>
      <c r="C234" s="81"/>
      <c r="D234" s="87"/>
      <c r="E234" s="87"/>
      <c r="F234" s="124"/>
      <c r="G234" s="87"/>
      <c r="H234" s="124"/>
      <c r="I234" s="87"/>
      <c r="J234" s="31"/>
      <c r="K234" s="24"/>
    </row>
    <row r="235" spans="2:11" x14ac:dyDescent="0.25">
      <c r="B235" s="87"/>
      <c r="C235" s="81"/>
      <c r="D235" s="87"/>
      <c r="E235" s="87"/>
      <c r="F235" s="124"/>
      <c r="G235" s="87"/>
      <c r="H235" s="124"/>
      <c r="I235" s="87"/>
      <c r="J235" s="31"/>
      <c r="K235" s="24"/>
    </row>
    <row r="236" spans="2:11" x14ac:dyDescent="0.25">
      <c r="B236" s="87"/>
      <c r="C236" s="81"/>
      <c r="D236" s="87"/>
      <c r="E236" s="87"/>
      <c r="F236" s="124"/>
      <c r="G236" s="87"/>
      <c r="H236" s="124"/>
      <c r="I236" s="87"/>
      <c r="J236" s="31"/>
      <c r="K236" s="24"/>
    </row>
    <row r="237" spans="2:11" x14ac:dyDescent="0.25">
      <c r="B237" s="87"/>
      <c r="C237" s="81"/>
      <c r="D237" s="87"/>
      <c r="E237" s="87"/>
      <c r="F237" s="124"/>
      <c r="G237" s="87"/>
      <c r="H237" s="124"/>
      <c r="I237" s="87"/>
      <c r="J237" s="31"/>
      <c r="K237" s="24"/>
    </row>
    <row r="238" spans="2:11" x14ac:dyDescent="0.25">
      <c r="B238" s="87"/>
      <c r="C238" s="122" t="s">
        <v>486</v>
      </c>
      <c r="D238" s="84" t="s">
        <v>630</v>
      </c>
      <c r="E238" s="86">
        <f>'A5'!D19</f>
        <v>161</v>
      </c>
      <c r="F238" s="123">
        <f>'B15'!O14</f>
        <v>85</v>
      </c>
      <c r="G238" s="84" t="str">
        <f>IFERROR(IF(F238="(-)","(-)", IF(F238&gt;70,"Cao",IF(F238&gt;=50,"Trung Bình","Thấp"))),"")</f>
        <v>Cao</v>
      </c>
      <c r="H238" s="123">
        <f>'B16'!O13</f>
        <v>6.6666666666666998</v>
      </c>
      <c r="I238" s="84" t="str">
        <f>IFERROR(IF(H238="(-)","(-)",IF(H238&gt;70,"Cao",IF(H238&gt;=50,"Trung Bình","Thấp"))),"")</f>
        <v>Thấp</v>
      </c>
      <c r="J238" s="31"/>
      <c r="K238" s="24"/>
    </row>
    <row r="239" spans="2:11" x14ac:dyDescent="0.25">
      <c r="B239" s="87"/>
      <c r="C239" s="81"/>
      <c r="D239" s="87"/>
      <c r="E239" s="87"/>
      <c r="F239" s="124"/>
      <c r="G239" s="87"/>
      <c r="H239" s="124"/>
      <c r="I239" s="87"/>
      <c r="J239" s="31"/>
      <c r="K239" s="24"/>
    </row>
    <row r="240" spans="2:11" x14ac:dyDescent="0.25">
      <c r="B240" s="87"/>
      <c r="C240" s="81"/>
      <c r="D240" s="87"/>
      <c r="E240" s="87"/>
      <c r="F240" s="124"/>
      <c r="G240" s="87"/>
      <c r="H240" s="124"/>
      <c r="I240" s="87"/>
      <c r="J240" s="31"/>
      <c r="K240" s="24"/>
    </row>
    <row r="241" spans="2:11" x14ac:dyDescent="0.25">
      <c r="B241" s="87"/>
      <c r="C241" s="81"/>
      <c r="D241" s="87"/>
      <c r="E241" s="87"/>
      <c r="F241" s="124"/>
      <c r="G241" s="87"/>
      <c r="H241" s="124"/>
      <c r="I241" s="87"/>
      <c r="J241" s="31"/>
      <c r="K241" s="24"/>
    </row>
    <row r="242" spans="2:11" x14ac:dyDescent="0.25">
      <c r="B242" s="87"/>
      <c r="C242" s="81"/>
      <c r="D242" s="87"/>
      <c r="E242" s="87"/>
      <c r="F242" s="124"/>
      <c r="G242" s="87"/>
      <c r="H242" s="124"/>
      <c r="I242" s="87"/>
      <c r="J242" s="31"/>
      <c r="K242" s="24"/>
    </row>
    <row r="243" spans="2:11" x14ac:dyDescent="0.25">
      <c r="B243" s="87"/>
      <c r="C243" s="81"/>
      <c r="D243" s="87"/>
      <c r="E243" s="87"/>
      <c r="F243" s="124"/>
      <c r="G243" s="87"/>
      <c r="H243" s="124"/>
      <c r="I243" s="87"/>
      <c r="J243" s="31"/>
      <c r="K243" s="24"/>
    </row>
    <row r="244" spans="2:11" x14ac:dyDescent="0.25">
      <c r="B244" s="87"/>
      <c r="C244" s="81"/>
      <c r="D244" s="87"/>
      <c r="E244" s="87"/>
      <c r="F244" s="124"/>
      <c r="G244" s="87"/>
      <c r="H244" s="124"/>
      <c r="I244" s="87"/>
      <c r="J244" s="31"/>
      <c r="K244" s="24"/>
    </row>
    <row r="245" spans="2:11" x14ac:dyDescent="0.25">
      <c r="B245" s="87"/>
      <c r="C245" s="122" t="s">
        <v>487</v>
      </c>
      <c r="D245" s="84" t="s">
        <v>630</v>
      </c>
      <c r="E245" s="86">
        <f>'A5'!D20</f>
        <v>144</v>
      </c>
      <c r="F245" s="123">
        <f>'B15'!P14</f>
        <v>100</v>
      </c>
      <c r="G245" s="84" t="str">
        <f>IFERROR(IF(F245="(-)","(-)", IF(F245&gt;70,"Cao",IF(F245&gt;=50,"Trung Bình","Thấp"))),"")</f>
        <v>Cao</v>
      </c>
      <c r="H245" s="123">
        <f>'B16'!P13</f>
        <v>6</v>
      </c>
      <c r="I245" s="84" t="str">
        <f>IFERROR(IF(H245="(-)","(-)",IF(H245&gt;70,"Cao",IF(H245&gt;=50,"Trung Bình","Thấp"))),"")</f>
        <v>Thấp</v>
      </c>
      <c r="J245" s="31"/>
      <c r="K245" s="24"/>
    </row>
    <row r="246" spans="2:11" x14ac:dyDescent="0.25">
      <c r="B246" s="87"/>
      <c r="C246" s="81"/>
      <c r="D246" s="87"/>
      <c r="E246" s="87"/>
      <c r="F246" s="124"/>
      <c r="G246" s="87"/>
      <c r="H246" s="124"/>
      <c r="I246" s="87"/>
      <c r="J246" s="31"/>
      <c r="K246" s="24"/>
    </row>
    <row r="247" spans="2:11" x14ac:dyDescent="0.25">
      <c r="B247" s="87"/>
      <c r="C247" s="81"/>
      <c r="D247" s="87"/>
      <c r="E247" s="87"/>
      <c r="F247" s="124"/>
      <c r="G247" s="87"/>
      <c r="H247" s="124"/>
      <c r="I247" s="87"/>
      <c r="J247" s="31"/>
      <c r="K247" s="24"/>
    </row>
    <row r="248" spans="2:11" x14ac:dyDescent="0.25">
      <c r="B248" s="87"/>
      <c r="C248" s="81"/>
      <c r="D248" s="87"/>
      <c r="E248" s="87"/>
      <c r="F248" s="124"/>
      <c r="G248" s="87"/>
      <c r="H248" s="124"/>
      <c r="I248" s="87"/>
      <c r="J248" s="31"/>
      <c r="K248" s="24"/>
    </row>
    <row r="249" spans="2:11" x14ac:dyDescent="0.25">
      <c r="B249" s="87"/>
      <c r="C249" s="81"/>
      <c r="D249" s="87"/>
      <c r="E249" s="87"/>
      <c r="F249" s="124"/>
      <c r="G249" s="87"/>
      <c r="H249" s="124"/>
      <c r="I249" s="87"/>
      <c r="J249" s="31"/>
      <c r="K249" s="24"/>
    </row>
    <row r="250" spans="2:11" x14ac:dyDescent="0.25">
      <c r="B250" s="87"/>
      <c r="C250" s="81"/>
      <c r="D250" s="87"/>
      <c r="E250" s="87"/>
      <c r="F250" s="124"/>
      <c r="G250" s="87"/>
      <c r="H250" s="124"/>
      <c r="I250" s="87"/>
      <c r="J250" s="31"/>
      <c r="K250" s="24"/>
    </row>
    <row r="251" spans="2:11" x14ac:dyDescent="0.25">
      <c r="B251" s="87"/>
      <c r="C251" s="81"/>
      <c r="D251" s="87"/>
      <c r="E251" s="87"/>
      <c r="F251" s="124"/>
      <c r="G251" s="87"/>
      <c r="H251" s="124"/>
      <c r="I251" s="87"/>
      <c r="J251" s="31"/>
      <c r="K251" s="24"/>
    </row>
    <row r="252" spans="2:11" x14ac:dyDescent="0.25">
      <c r="B252" s="87"/>
      <c r="C252" s="122" t="s">
        <v>488</v>
      </c>
      <c r="D252" s="84" t="s">
        <v>630</v>
      </c>
      <c r="E252" s="86">
        <f>'A5'!D21</f>
        <v>96</v>
      </c>
      <c r="F252" s="123">
        <f>'B15'!Q14</f>
        <v>100</v>
      </c>
      <c r="G252" s="84" t="str">
        <f>IFERROR(IF(F252="(-)","(-)", IF(F252&gt;70,"Cao",IF(F252&gt;=50,"Trung Bình","Thấp"))),"")</f>
        <v>Cao</v>
      </c>
      <c r="H252" s="123">
        <f>'B16'!Q13</f>
        <v>4.7846889952152996</v>
      </c>
      <c r="I252" s="84" t="str">
        <f>IFERROR(IF(H252="(-)","(-)",IF(H252&gt;70,"Cao",IF(H252&gt;=50,"Trung Bình","Thấp"))),"")</f>
        <v>Thấp</v>
      </c>
      <c r="J252" s="31"/>
      <c r="K252" s="24"/>
    </row>
    <row r="253" spans="2:11" x14ac:dyDescent="0.25">
      <c r="B253" s="87"/>
      <c r="C253" s="81"/>
      <c r="D253" s="87"/>
      <c r="E253" s="87"/>
      <c r="F253" s="124"/>
      <c r="G253" s="87"/>
      <c r="H253" s="124"/>
      <c r="I253" s="87"/>
      <c r="J253" s="31"/>
      <c r="K253" s="24"/>
    </row>
    <row r="254" spans="2:11" x14ac:dyDescent="0.25">
      <c r="B254" s="87"/>
      <c r="C254" s="81"/>
      <c r="D254" s="87"/>
      <c r="E254" s="87"/>
      <c r="F254" s="124"/>
      <c r="G254" s="87"/>
      <c r="H254" s="124"/>
      <c r="I254" s="87"/>
      <c r="J254" s="31"/>
      <c r="K254" s="24"/>
    </row>
    <row r="255" spans="2:11" x14ac:dyDescent="0.25">
      <c r="B255" s="87"/>
      <c r="C255" s="81"/>
      <c r="D255" s="87"/>
      <c r="E255" s="87"/>
      <c r="F255" s="124"/>
      <c r="G255" s="87"/>
      <c r="H255" s="124"/>
      <c r="I255" s="87"/>
      <c r="J255" s="31"/>
      <c r="K255" s="24"/>
    </row>
    <row r="256" spans="2:11" x14ac:dyDescent="0.25">
      <c r="B256" s="87"/>
      <c r="C256" s="81"/>
      <c r="D256" s="87"/>
      <c r="E256" s="87"/>
      <c r="F256" s="124"/>
      <c r="G256" s="87"/>
      <c r="H256" s="124"/>
      <c r="I256" s="87"/>
      <c r="J256" s="31"/>
      <c r="K256" s="24"/>
    </row>
    <row r="257" spans="2:11" x14ac:dyDescent="0.25">
      <c r="B257" s="87"/>
      <c r="C257" s="81"/>
      <c r="D257" s="87"/>
      <c r="E257" s="87"/>
      <c r="F257" s="124"/>
      <c r="G257" s="87"/>
      <c r="H257" s="124"/>
      <c r="I257" s="87"/>
      <c r="J257" s="31"/>
      <c r="K257" s="24"/>
    </row>
    <row r="258" spans="2:11" x14ac:dyDescent="0.25">
      <c r="B258" s="87"/>
      <c r="C258" s="81"/>
      <c r="D258" s="87"/>
      <c r="E258" s="87"/>
      <c r="F258" s="124"/>
      <c r="G258" s="87"/>
      <c r="H258" s="124"/>
      <c r="I258" s="87"/>
      <c r="J258" s="31"/>
      <c r="K258" s="24"/>
    </row>
    <row r="259" spans="2:11" x14ac:dyDescent="0.25">
      <c r="B259" s="87"/>
      <c r="C259" s="122" t="s">
        <v>489</v>
      </c>
      <c r="D259" s="84" t="s">
        <v>630</v>
      </c>
      <c r="E259" s="86">
        <f>'A5'!D22</f>
        <v>112</v>
      </c>
      <c r="F259" s="123">
        <f>'B15'!R14</f>
        <v>100</v>
      </c>
      <c r="G259" s="84" t="str">
        <f>IFERROR(IF(F259="(-)","(-)", IF(F259&gt;70,"Cao",IF(F259&gt;=50,"Trung Bình","Thấp"))),"")</f>
        <v>Cao</v>
      </c>
      <c r="H259" s="123">
        <f>'B16'!R13</f>
        <v>0</v>
      </c>
      <c r="I259" s="84" t="str">
        <f>IFERROR(IF(H259="(-)","(-)",IF(H259&gt;70,"Cao",IF(H259&gt;=50,"Trung Bình","Thấp"))),"")</f>
        <v>Thấp</v>
      </c>
      <c r="J259" s="31"/>
      <c r="K259" s="24"/>
    </row>
    <row r="260" spans="2:11" x14ac:dyDescent="0.25">
      <c r="B260" s="87"/>
      <c r="C260" s="81"/>
      <c r="D260" s="87"/>
      <c r="E260" s="87"/>
      <c r="F260" s="124"/>
      <c r="G260" s="87"/>
      <c r="H260" s="124"/>
      <c r="I260" s="87"/>
      <c r="J260" s="31"/>
      <c r="K260" s="24"/>
    </row>
    <row r="261" spans="2:11" x14ac:dyDescent="0.25">
      <c r="B261" s="87"/>
      <c r="C261" s="81"/>
      <c r="D261" s="87"/>
      <c r="E261" s="87"/>
      <c r="F261" s="124"/>
      <c r="G261" s="87"/>
      <c r="H261" s="124"/>
      <c r="I261" s="87"/>
      <c r="J261" s="31"/>
      <c r="K261" s="24"/>
    </row>
    <row r="262" spans="2:11" x14ac:dyDescent="0.25">
      <c r="B262" s="87"/>
      <c r="C262" s="81"/>
      <c r="D262" s="87"/>
      <c r="E262" s="87"/>
      <c r="F262" s="124"/>
      <c r="G262" s="87"/>
      <c r="H262" s="124"/>
      <c r="I262" s="87"/>
      <c r="J262" s="31"/>
      <c r="K262" s="24"/>
    </row>
    <row r="263" spans="2:11" x14ac:dyDescent="0.25">
      <c r="B263" s="87"/>
      <c r="C263" s="81"/>
      <c r="D263" s="87"/>
      <c r="E263" s="87"/>
      <c r="F263" s="124"/>
      <c r="G263" s="87"/>
      <c r="H263" s="124"/>
      <c r="I263" s="87"/>
      <c r="J263" s="31"/>
      <c r="K263" s="24"/>
    </row>
    <row r="264" spans="2:11" x14ac:dyDescent="0.25">
      <c r="B264" s="87"/>
      <c r="C264" s="81"/>
      <c r="D264" s="87"/>
      <c r="E264" s="87"/>
      <c r="F264" s="124"/>
      <c r="G264" s="87"/>
      <c r="H264" s="124"/>
      <c r="I264" s="87"/>
      <c r="J264" s="31"/>
      <c r="K264" s="24"/>
    </row>
    <row r="265" spans="2:11" x14ac:dyDescent="0.25">
      <c r="B265" s="87"/>
      <c r="C265" s="81"/>
      <c r="D265" s="87"/>
      <c r="E265" s="87"/>
      <c r="F265" s="124"/>
      <c r="G265" s="87"/>
      <c r="H265" s="124"/>
      <c r="I265" s="87"/>
      <c r="J265" s="31"/>
      <c r="K265" s="24"/>
    </row>
    <row r="266" spans="2:11" x14ac:dyDescent="0.25">
      <c r="B266" s="87"/>
      <c r="C266" s="122" t="s">
        <v>490</v>
      </c>
      <c r="D266" s="84" t="s">
        <v>630</v>
      </c>
      <c r="E266" s="86">
        <f>'A5'!D23</f>
        <v>171</v>
      </c>
      <c r="F266" s="123">
        <f>'B15'!S14</f>
        <v>65</v>
      </c>
      <c r="G266" s="84" t="str">
        <f>IFERROR(IF(F266="(-)","(-)", IF(F266&gt;70,"Cao",IF(F266&gt;=50,"Trung Bình","Thấp"))),"")</f>
        <v>Trung Bình</v>
      </c>
      <c r="H266" s="123">
        <f>'B16'!S13</f>
        <v>4.7138047138047003</v>
      </c>
      <c r="I266" s="84" t="str">
        <f>IFERROR(IF(H266="(-)","(-)",IF(H266&gt;70,"Cao",IF(H266&gt;=50,"Trung Bình","Thấp"))),"")</f>
        <v>Thấp</v>
      </c>
      <c r="J266" s="31"/>
      <c r="K266" s="24"/>
    </row>
    <row r="267" spans="2:11" x14ac:dyDescent="0.25">
      <c r="B267" s="87"/>
      <c r="C267" s="81"/>
      <c r="D267" s="87"/>
      <c r="E267" s="87"/>
      <c r="F267" s="124"/>
      <c r="G267" s="87"/>
      <c r="H267" s="124"/>
      <c r="I267" s="87"/>
      <c r="J267" s="31"/>
      <c r="K267" s="24"/>
    </row>
    <row r="268" spans="2:11" x14ac:dyDescent="0.25">
      <c r="B268" s="87"/>
      <c r="C268" s="81"/>
      <c r="D268" s="87"/>
      <c r="E268" s="87"/>
      <c r="F268" s="124"/>
      <c r="G268" s="87"/>
      <c r="H268" s="124"/>
      <c r="I268" s="87"/>
      <c r="J268" s="31"/>
      <c r="K268" s="24"/>
    </row>
    <row r="269" spans="2:11" x14ac:dyDescent="0.25">
      <c r="B269" s="87"/>
      <c r="C269" s="81"/>
      <c r="D269" s="87"/>
      <c r="E269" s="87"/>
      <c r="F269" s="124"/>
      <c r="G269" s="87"/>
      <c r="H269" s="124"/>
      <c r="I269" s="87"/>
      <c r="J269" s="31"/>
      <c r="K269" s="24"/>
    </row>
    <row r="270" spans="2:11" x14ac:dyDescent="0.25">
      <c r="B270" s="87"/>
      <c r="C270" s="81"/>
      <c r="D270" s="87"/>
      <c r="E270" s="87"/>
      <c r="F270" s="124"/>
      <c r="G270" s="87"/>
      <c r="H270" s="124"/>
      <c r="I270" s="87"/>
      <c r="J270" s="31"/>
      <c r="K270" s="24"/>
    </row>
    <row r="271" spans="2:11" x14ac:dyDescent="0.25">
      <c r="B271" s="87"/>
      <c r="C271" s="81"/>
      <c r="D271" s="87"/>
      <c r="E271" s="87"/>
      <c r="F271" s="124"/>
      <c r="G271" s="87"/>
      <c r="H271" s="124"/>
      <c r="I271" s="87"/>
      <c r="J271" s="31"/>
      <c r="K271" s="24"/>
    </row>
    <row r="272" spans="2:11" x14ac:dyDescent="0.25">
      <c r="B272" s="87"/>
      <c r="C272" s="81"/>
      <c r="D272" s="87"/>
      <c r="E272" s="87"/>
      <c r="F272" s="124"/>
      <c r="G272" s="87"/>
      <c r="H272" s="124"/>
      <c r="I272" s="87"/>
      <c r="J272" s="31"/>
      <c r="K272" s="24"/>
    </row>
    <row r="273" spans="2:11" x14ac:dyDescent="0.25">
      <c r="B273" s="87"/>
      <c r="C273" s="122" t="s">
        <v>491</v>
      </c>
      <c r="D273" s="84" t="s">
        <v>630</v>
      </c>
      <c r="E273" s="86">
        <f>'A5'!D24</f>
        <v>110</v>
      </c>
      <c r="F273" s="123">
        <f>'B15'!T14</f>
        <v>55</v>
      </c>
      <c r="G273" s="84" t="str">
        <f>IFERROR(IF(F273="(-)","(-)", IF(F273&gt;70,"Cao",IF(F273&gt;=50,"Trung Bình","Thấp"))),"")</f>
        <v>Trung Bình</v>
      </c>
      <c r="H273" s="123">
        <f>'B16'!T13</f>
        <v>20.634920634920999</v>
      </c>
      <c r="I273" s="84" t="str">
        <f>IFERROR(IF(H273="(-)","(-)",IF(H273&gt;70,"Cao",IF(H273&gt;=50,"Trung Bình","Thấp"))),"")</f>
        <v>Thấp</v>
      </c>
      <c r="J273" s="31"/>
      <c r="K273" s="24"/>
    </row>
    <row r="274" spans="2:11" x14ac:dyDescent="0.25">
      <c r="B274" s="87"/>
      <c r="C274" s="81"/>
      <c r="D274" s="87"/>
      <c r="E274" s="87"/>
      <c r="F274" s="124"/>
      <c r="G274" s="87"/>
      <c r="H274" s="124"/>
      <c r="I274" s="87"/>
      <c r="J274" s="31"/>
      <c r="K274" s="24"/>
    </row>
    <row r="275" spans="2:11" x14ac:dyDescent="0.25">
      <c r="B275" s="87"/>
      <c r="C275" s="81"/>
      <c r="D275" s="87"/>
      <c r="E275" s="87"/>
      <c r="F275" s="124"/>
      <c r="G275" s="87"/>
      <c r="H275" s="124"/>
      <c r="I275" s="87"/>
      <c r="J275" s="31"/>
      <c r="K275" s="24"/>
    </row>
    <row r="276" spans="2:11" x14ac:dyDescent="0.25">
      <c r="B276" s="87"/>
      <c r="C276" s="81"/>
      <c r="D276" s="87"/>
      <c r="E276" s="87"/>
      <c r="F276" s="124"/>
      <c r="G276" s="87"/>
      <c r="H276" s="124"/>
      <c r="I276" s="87"/>
      <c r="J276" s="31"/>
      <c r="K276" s="24"/>
    </row>
    <row r="277" spans="2:11" x14ac:dyDescent="0.25">
      <c r="B277" s="87"/>
      <c r="C277" s="81"/>
      <c r="D277" s="87"/>
      <c r="E277" s="87"/>
      <c r="F277" s="124"/>
      <c r="G277" s="87"/>
      <c r="H277" s="124"/>
      <c r="I277" s="87"/>
      <c r="J277" s="31"/>
      <c r="K277" s="24"/>
    </row>
    <row r="278" spans="2:11" x14ac:dyDescent="0.25">
      <c r="B278" s="87"/>
      <c r="C278" s="81"/>
      <c r="D278" s="87"/>
      <c r="E278" s="87"/>
      <c r="F278" s="124"/>
      <c r="G278" s="87"/>
      <c r="H278" s="124"/>
      <c r="I278" s="87"/>
      <c r="J278" s="31"/>
      <c r="K278" s="24"/>
    </row>
    <row r="279" spans="2:11" x14ac:dyDescent="0.25">
      <c r="B279" s="87"/>
      <c r="C279" s="81"/>
      <c r="D279" s="87"/>
      <c r="E279" s="87"/>
      <c r="F279" s="124"/>
      <c r="G279" s="87"/>
      <c r="H279" s="124"/>
      <c r="I279" s="87"/>
      <c r="J279" s="31"/>
      <c r="K279" s="24"/>
    </row>
    <row r="280" spans="2:11" x14ac:dyDescent="0.25">
      <c r="B280" s="87"/>
      <c r="C280" s="122" t="s">
        <v>492</v>
      </c>
      <c r="D280" s="84" t="s">
        <v>630</v>
      </c>
      <c r="E280" s="86">
        <f>'A5'!D25</f>
        <v>127</v>
      </c>
      <c r="F280" s="123">
        <f>'B15'!U14</f>
        <v>87.5</v>
      </c>
      <c r="G280" s="84" t="str">
        <f>IFERROR(IF(F280="(-)","(-)", IF(F280&gt;70,"Cao",IF(F280&gt;=50,"Trung Bình","Thấp"))),"")</f>
        <v>Cao</v>
      </c>
      <c r="H280" s="123">
        <f>'B16'!U13</f>
        <v>0</v>
      </c>
      <c r="I280" s="84" t="str">
        <f>IFERROR(IF(H280="(-)","(-)",IF(H280&gt;70,"Cao",IF(H280&gt;=50,"Trung Bình","Thấp"))),"")</f>
        <v>Thấp</v>
      </c>
      <c r="J280" s="31"/>
      <c r="K280" s="24"/>
    </row>
    <row r="281" spans="2:11" x14ac:dyDescent="0.25">
      <c r="B281" s="87"/>
      <c r="C281" s="81"/>
      <c r="D281" s="87"/>
      <c r="E281" s="87"/>
      <c r="F281" s="124"/>
      <c r="G281" s="87"/>
      <c r="H281" s="124"/>
      <c r="I281" s="87"/>
      <c r="J281" s="31"/>
      <c r="K281" s="24"/>
    </row>
    <row r="282" spans="2:11" x14ac:dyDescent="0.25">
      <c r="B282" s="87"/>
      <c r="C282" s="81"/>
      <c r="D282" s="87"/>
      <c r="E282" s="87"/>
      <c r="F282" s="124"/>
      <c r="G282" s="87"/>
      <c r="H282" s="124"/>
      <c r="I282" s="87"/>
      <c r="J282" s="31"/>
      <c r="K282" s="24"/>
    </row>
    <row r="283" spans="2:11" x14ac:dyDescent="0.25">
      <c r="B283" s="87"/>
      <c r="C283" s="81"/>
      <c r="D283" s="87"/>
      <c r="E283" s="87"/>
      <c r="F283" s="124"/>
      <c r="G283" s="87"/>
      <c r="H283" s="124"/>
      <c r="I283" s="87"/>
      <c r="J283" s="31"/>
      <c r="K283" s="24"/>
    </row>
    <row r="284" spans="2:11" x14ac:dyDescent="0.25">
      <c r="B284" s="87"/>
      <c r="C284" s="81"/>
      <c r="D284" s="87"/>
      <c r="E284" s="87"/>
      <c r="F284" s="124"/>
      <c r="G284" s="87"/>
      <c r="H284" s="124"/>
      <c r="I284" s="87"/>
      <c r="J284" s="31"/>
      <c r="K284" s="24"/>
    </row>
    <row r="285" spans="2:11" x14ac:dyDescent="0.25">
      <c r="B285" s="87"/>
      <c r="C285" s="81"/>
      <c r="D285" s="87"/>
      <c r="E285" s="87"/>
      <c r="F285" s="124"/>
      <c r="G285" s="87"/>
      <c r="H285" s="124"/>
      <c r="I285" s="87"/>
      <c r="J285" s="31"/>
      <c r="K285" s="24"/>
    </row>
    <row r="286" spans="2:11" x14ac:dyDescent="0.25">
      <c r="B286" s="87"/>
      <c r="C286" s="81"/>
      <c r="D286" s="87"/>
      <c r="E286" s="87"/>
      <c r="F286" s="124"/>
      <c r="G286" s="87"/>
      <c r="H286" s="124"/>
      <c r="I286" s="87"/>
      <c r="J286" s="31"/>
      <c r="K286" s="24"/>
    </row>
    <row r="287" spans="2:11" x14ac:dyDescent="0.25">
      <c r="B287" s="87"/>
      <c r="C287" s="122" t="s">
        <v>493</v>
      </c>
      <c r="D287" s="84" t="s">
        <v>630</v>
      </c>
      <c r="E287" s="86">
        <f>'A5'!D26</f>
        <v>121</v>
      </c>
      <c r="F287" s="123">
        <f>'B15'!V14</f>
        <v>100</v>
      </c>
      <c r="G287" s="84" t="str">
        <f>IFERROR(IF(F287="(-)","(-)", IF(F287&gt;70,"Cao",IF(F287&gt;=50,"Trung Bình","Thấp"))),"")</f>
        <v>Cao</v>
      </c>
      <c r="H287" s="123">
        <f>'B16'!V13</f>
        <v>4.9382716049382998</v>
      </c>
      <c r="I287" s="84" t="str">
        <f>IFERROR(IF(H287="(-)","(-)",IF(H287&gt;70,"Cao",IF(H287&gt;=50,"Trung Bình","Thấp"))),"")</f>
        <v>Thấp</v>
      </c>
      <c r="J287" s="31"/>
      <c r="K287" s="24"/>
    </row>
    <row r="288" spans="2:11" x14ac:dyDescent="0.25">
      <c r="B288" s="87"/>
      <c r="C288" s="81"/>
      <c r="D288" s="87"/>
      <c r="E288" s="87"/>
      <c r="F288" s="124"/>
      <c r="G288" s="87"/>
      <c r="H288" s="124"/>
      <c r="I288" s="87"/>
      <c r="J288" s="31"/>
      <c r="K288" s="24"/>
    </row>
    <row r="289" spans="2:11" x14ac:dyDescent="0.25">
      <c r="B289" s="87"/>
      <c r="C289" s="81"/>
      <c r="D289" s="87"/>
      <c r="E289" s="87"/>
      <c r="F289" s="124"/>
      <c r="G289" s="87"/>
      <c r="H289" s="124"/>
      <c r="I289" s="87"/>
      <c r="J289" s="31"/>
      <c r="K289" s="24"/>
    </row>
    <row r="290" spans="2:11" x14ac:dyDescent="0.25">
      <c r="B290" s="87"/>
      <c r="C290" s="81"/>
      <c r="D290" s="87"/>
      <c r="E290" s="87"/>
      <c r="F290" s="124"/>
      <c r="G290" s="87"/>
      <c r="H290" s="124"/>
      <c r="I290" s="87"/>
      <c r="J290" s="31"/>
      <c r="K290" s="24"/>
    </row>
    <row r="291" spans="2:11" x14ac:dyDescent="0.25">
      <c r="B291" s="87"/>
      <c r="C291" s="81"/>
      <c r="D291" s="87"/>
      <c r="E291" s="87"/>
      <c r="F291" s="124"/>
      <c r="G291" s="87"/>
      <c r="H291" s="124"/>
      <c r="I291" s="87"/>
      <c r="J291" s="31"/>
      <c r="K291" s="24"/>
    </row>
    <row r="292" spans="2:11" x14ac:dyDescent="0.25">
      <c r="B292" s="87"/>
      <c r="C292" s="81"/>
      <c r="D292" s="87"/>
      <c r="E292" s="87"/>
      <c r="F292" s="124"/>
      <c r="G292" s="87"/>
      <c r="H292" s="124"/>
      <c r="I292" s="87"/>
      <c r="J292" s="31"/>
      <c r="K292" s="24"/>
    </row>
    <row r="293" spans="2:11" x14ac:dyDescent="0.25">
      <c r="B293" s="87"/>
      <c r="C293" s="81"/>
      <c r="D293" s="87"/>
      <c r="E293" s="87"/>
      <c r="F293" s="124"/>
      <c r="G293" s="87"/>
      <c r="H293" s="124"/>
      <c r="I293" s="87"/>
      <c r="J293" s="31"/>
      <c r="K293" s="24"/>
    </row>
    <row r="294" spans="2:11" x14ac:dyDescent="0.25">
      <c r="B294" s="87"/>
      <c r="C294" s="122" t="s">
        <v>494</v>
      </c>
      <c r="D294" s="84" t="s">
        <v>630</v>
      </c>
      <c r="E294" s="86">
        <f>'A5'!D27</f>
        <v>72</v>
      </c>
      <c r="F294" s="123">
        <f>'B15'!W14</f>
        <v>67.5</v>
      </c>
      <c r="G294" s="84" t="str">
        <f>IFERROR(IF(F294="(-)","(-)", IF(F294&gt;70,"Cao",IF(F294&gt;=50,"Trung Bình","Thấp"))),"")</f>
        <v>Trung Bình</v>
      </c>
      <c r="H294" s="123">
        <f>'B16'!W13</f>
        <v>12.121212121212</v>
      </c>
      <c r="I294" s="84" t="str">
        <f>IFERROR(IF(H294="(-)","(-)",IF(H294&gt;70,"Cao",IF(H294&gt;=50,"Trung Bình","Thấp"))),"")</f>
        <v>Thấp</v>
      </c>
      <c r="J294" s="31"/>
      <c r="K294" s="24"/>
    </row>
    <row r="295" spans="2:11" x14ac:dyDescent="0.25">
      <c r="B295" s="87"/>
      <c r="C295" s="81"/>
      <c r="D295" s="87"/>
      <c r="E295" s="87"/>
      <c r="F295" s="124"/>
      <c r="G295" s="87"/>
      <c r="H295" s="124"/>
      <c r="I295" s="87"/>
      <c r="J295" s="31"/>
      <c r="K295" s="24"/>
    </row>
    <row r="296" spans="2:11" x14ac:dyDescent="0.25">
      <c r="B296" s="87"/>
      <c r="C296" s="81"/>
      <c r="D296" s="87"/>
      <c r="E296" s="87"/>
      <c r="F296" s="124"/>
      <c r="G296" s="87"/>
      <c r="H296" s="124"/>
      <c r="I296" s="87"/>
      <c r="J296" s="31"/>
      <c r="K296" s="24"/>
    </row>
    <row r="297" spans="2:11" x14ac:dyDescent="0.25">
      <c r="B297" s="87"/>
      <c r="C297" s="81"/>
      <c r="D297" s="87"/>
      <c r="E297" s="87"/>
      <c r="F297" s="124"/>
      <c r="G297" s="87"/>
      <c r="H297" s="124"/>
      <c r="I297" s="87"/>
      <c r="J297" s="31"/>
      <c r="K297" s="24"/>
    </row>
    <row r="298" spans="2:11" x14ac:dyDescent="0.25">
      <c r="B298" s="87"/>
      <c r="C298" s="81"/>
      <c r="D298" s="87"/>
      <c r="E298" s="87"/>
      <c r="F298" s="124"/>
      <c r="G298" s="87"/>
      <c r="H298" s="124"/>
      <c r="I298" s="87"/>
      <c r="J298" s="31"/>
      <c r="K298" s="24"/>
    </row>
    <row r="299" spans="2:11" x14ac:dyDescent="0.25">
      <c r="B299" s="87"/>
      <c r="C299" s="81"/>
      <c r="D299" s="87"/>
      <c r="E299" s="87"/>
      <c r="F299" s="124"/>
      <c r="G299" s="87"/>
      <c r="H299" s="124"/>
      <c r="I299" s="87"/>
      <c r="J299" s="31"/>
      <c r="K299" s="24"/>
    </row>
    <row r="300" spans="2:11" x14ac:dyDescent="0.25">
      <c r="B300" s="87"/>
      <c r="C300" s="81"/>
      <c r="D300" s="87"/>
      <c r="E300" s="87"/>
      <c r="F300" s="124"/>
      <c r="G300" s="87"/>
      <c r="H300" s="124"/>
      <c r="I300" s="87"/>
      <c r="J300" s="31"/>
      <c r="K300" s="24"/>
    </row>
    <row r="301" spans="2:11" x14ac:dyDescent="0.25">
      <c r="B301" s="87"/>
      <c r="C301" s="122" t="s">
        <v>495</v>
      </c>
      <c r="D301" s="84" t="s">
        <v>630</v>
      </c>
      <c r="E301" s="86">
        <f>'A5'!D28</f>
        <v>122</v>
      </c>
      <c r="F301" s="123">
        <f>'B15'!X14</f>
        <v>65</v>
      </c>
      <c r="G301" s="84" t="str">
        <f>IFERROR(IF(F301="(-)","(-)", IF(F301&gt;70,"Cao",IF(F301&gt;=50,"Trung Bình","Thấp"))),"")</f>
        <v>Trung Bình</v>
      </c>
      <c r="H301" s="123">
        <f>'B16'!X13</f>
        <v>0</v>
      </c>
      <c r="I301" s="84" t="str">
        <f>IFERROR(IF(H301="(-)","(-)",IF(H301&gt;70,"Cao",IF(H301&gt;=50,"Trung Bình","Thấp"))),"")</f>
        <v>Thấp</v>
      </c>
      <c r="J301" s="31"/>
      <c r="K301" s="24"/>
    </row>
    <row r="302" spans="2:11" x14ac:dyDescent="0.25">
      <c r="B302" s="87"/>
      <c r="C302" s="81"/>
      <c r="D302" s="87"/>
      <c r="E302" s="87"/>
      <c r="F302" s="124"/>
      <c r="G302" s="87"/>
      <c r="H302" s="124"/>
      <c r="I302" s="87"/>
      <c r="J302" s="31"/>
      <c r="K302" s="24"/>
    </row>
    <row r="303" spans="2:11" x14ac:dyDescent="0.25">
      <c r="B303" s="87"/>
      <c r="C303" s="81"/>
      <c r="D303" s="87"/>
      <c r="E303" s="87"/>
      <c r="F303" s="124"/>
      <c r="G303" s="87"/>
      <c r="H303" s="124"/>
      <c r="I303" s="87"/>
      <c r="J303" s="31"/>
      <c r="K303" s="24"/>
    </row>
    <row r="304" spans="2:11" x14ac:dyDescent="0.25">
      <c r="B304" s="87"/>
      <c r="C304" s="81"/>
      <c r="D304" s="87"/>
      <c r="E304" s="87"/>
      <c r="F304" s="124"/>
      <c r="G304" s="87"/>
      <c r="H304" s="124"/>
      <c r="I304" s="87"/>
      <c r="J304" s="31"/>
      <c r="K304" s="24"/>
    </row>
    <row r="305" spans="1:11" x14ac:dyDescent="0.25">
      <c r="B305" s="87"/>
      <c r="C305" s="81"/>
      <c r="D305" s="87"/>
      <c r="E305" s="87"/>
      <c r="F305" s="124"/>
      <c r="G305" s="87"/>
      <c r="H305" s="124"/>
      <c r="I305" s="87"/>
      <c r="J305" s="31"/>
      <c r="K305" s="24"/>
    </row>
    <row r="306" spans="1:11" x14ac:dyDescent="0.25">
      <c r="B306" s="87"/>
      <c r="C306" s="81"/>
      <c r="D306" s="87"/>
      <c r="E306" s="87"/>
      <c r="F306" s="124"/>
      <c r="G306" s="87"/>
      <c r="H306" s="124"/>
      <c r="I306" s="87"/>
      <c r="J306" s="31"/>
      <c r="K306" s="24"/>
    </row>
    <row r="307" spans="1:11" x14ac:dyDescent="0.25">
      <c r="B307" s="87"/>
      <c r="C307" s="81"/>
      <c r="D307" s="87"/>
      <c r="E307" s="87"/>
      <c r="F307" s="124"/>
      <c r="G307" s="87"/>
      <c r="H307" s="124"/>
      <c r="I307" s="87"/>
      <c r="J307" s="31"/>
      <c r="K307" s="24"/>
    </row>
    <row r="308" spans="1:11" x14ac:dyDescent="0.25">
      <c r="B308" s="87"/>
      <c r="C308" s="122" t="s">
        <v>496</v>
      </c>
      <c r="D308" s="84" t="s">
        <v>630</v>
      </c>
      <c r="E308" s="86">
        <f>'A5'!D29</f>
        <v>72</v>
      </c>
      <c r="F308" s="123">
        <f>'B15'!Y14</f>
        <v>0</v>
      </c>
      <c r="G308" s="84" t="str">
        <f>IFERROR(IF(F308="(-)","(-)", IF(F308&gt;70,"Cao",IF(F308&gt;=50,"Trung Bình","Thấp"))),"")</f>
        <v>Thấp</v>
      </c>
      <c r="H308" s="123">
        <f>'B16'!Y13</f>
        <v>3.8446751249519</v>
      </c>
      <c r="I308" s="84" t="str">
        <f>IFERROR(IF(H308="(-)","(-)",IF(H308&gt;70,"Cao",IF(H308&gt;=50,"Trung Bình","Thấp"))),"")</f>
        <v>Thấp</v>
      </c>
      <c r="J308" s="31"/>
      <c r="K308" s="24"/>
    </row>
    <row r="309" spans="1:11" x14ac:dyDescent="0.25">
      <c r="B309" s="87"/>
      <c r="C309" s="81"/>
      <c r="D309" s="87"/>
      <c r="E309" s="87"/>
      <c r="F309" s="124"/>
      <c r="G309" s="87"/>
      <c r="H309" s="124"/>
      <c r="I309" s="87"/>
      <c r="J309" s="31"/>
      <c r="K309" s="24"/>
    </row>
    <row r="310" spans="1:11" x14ac:dyDescent="0.25">
      <c r="B310" s="87"/>
      <c r="C310" s="81"/>
      <c r="D310" s="87"/>
      <c r="E310" s="87"/>
      <c r="F310" s="124"/>
      <c r="G310" s="87"/>
      <c r="H310" s="124"/>
      <c r="I310" s="87"/>
      <c r="J310" s="31"/>
      <c r="K310" s="24"/>
    </row>
    <row r="311" spans="1:11" x14ac:dyDescent="0.25">
      <c r="B311" s="87"/>
      <c r="C311" s="81"/>
      <c r="D311" s="87"/>
      <c r="E311" s="87"/>
      <c r="F311" s="124"/>
      <c r="G311" s="87"/>
      <c r="H311" s="124"/>
      <c r="I311" s="87"/>
      <c r="J311" s="31"/>
      <c r="K311" s="24"/>
    </row>
    <row r="312" spans="1:11" x14ac:dyDescent="0.25">
      <c r="B312" s="87"/>
      <c r="C312" s="81"/>
      <c r="D312" s="87"/>
      <c r="E312" s="87"/>
      <c r="F312" s="124"/>
      <c r="G312" s="87"/>
      <c r="H312" s="124"/>
      <c r="I312" s="87"/>
      <c r="J312" s="31"/>
      <c r="K312" s="24"/>
    </row>
    <row r="313" spans="1:11" x14ac:dyDescent="0.25">
      <c r="B313" s="87"/>
      <c r="C313" s="81"/>
      <c r="D313" s="87"/>
      <c r="E313" s="87"/>
      <c r="F313" s="124"/>
      <c r="G313" s="87"/>
      <c r="H313" s="124"/>
      <c r="I313" s="87"/>
      <c r="J313" s="31"/>
      <c r="K313" s="24"/>
    </row>
    <row r="314" spans="1:11" x14ac:dyDescent="0.25">
      <c r="B314" s="87"/>
      <c r="C314" s="81"/>
      <c r="D314" s="87"/>
      <c r="E314" s="87"/>
      <c r="F314" s="124"/>
      <c r="G314" s="87"/>
      <c r="H314" s="124"/>
      <c r="I314" s="87"/>
      <c r="J314" s="31"/>
      <c r="K314" s="24"/>
    </row>
    <row r="315" spans="1:11" x14ac:dyDescent="0.25">
      <c r="A315" s="5" t="s">
        <v>420</v>
      </c>
    </row>
  </sheetData>
  <sheetProtection formatCells="0" formatColumns="0" formatRows="0" insertColumns="0" insertRows="0" insertHyperlinks="0" deleteColumns="0" deleteRows="0" sort="0" autoFilter="0" pivotTables="0"/>
  <mergeCells count="316">
    <mergeCell ref="H308:H314"/>
    <mergeCell ref="I308:I314"/>
    <mergeCell ref="B161:B314"/>
    <mergeCell ref="C308:C314"/>
    <mergeCell ref="D308:D314"/>
    <mergeCell ref="E308:E314"/>
    <mergeCell ref="F308:F314"/>
    <mergeCell ref="G308:G314"/>
    <mergeCell ref="H294:H300"/>
    <mergeCell ref="I294:I300"/>
    <mergeCell ref="C301:C307"/>
    <mergeCell ref="D301:D307"/>
    <mergeCell ref="E301:E307"/>
    <mergeCell ref="F301:F307"/>
    <mergeCell ref="G301:G307"/>
    <mergeCell ref="H301:H307"/>
    <mergeCell ref="I301:I307"/>
    <mergeCell ref="C294:C300"/>
    <mergeCell ref="D294:D300"/>
    <mergeCell ref="E294:E300"/>
    <mergeCell ref="F294:F300"/>
    <mergeCell ref="G294:G300"/>
    <mergeCell ref="H280:H286"/>
    <mergeCell ref="I280:I286"/>
    <mergeCell ref="C287:C293"/>
    <mergeCell ref="D287:D293"/>
    <mergeCell ref="E287:E293"/>
    <mergeCell ref="F287:F293"/>
    <mergeCell ref="G287:G293"/>
    <mergeCell ref="H287:H293"/>
    <mergeCell ref="I287:I293"/>
    <mergeCell ref="C280:C286"/>
    <mergeCell ref="D280:D286"/>
    <mergeCell ref="E280:E286"/>
    <mergeCell ref="F280:F286"/>
    <mergeCell ref="G280:G286"/>
    <mergeCell ref="H266:H272"/>
    <mergeCell ref="I266:I272"/>
    <mergeCell ref="C273:C279"/>
    <mergeCell ref="D273:D279"/>
    <mergeCell ref="E273:E279"/>
    <mergeCell ref="F273:F279"/>
    <mergeCell ref="G273:G279"/>
    <mergeCell ref="H273:H279"/>
    <mergeCell ref="I273:I279"/>
    <mergeCell ref="C266:C272"/>
    <mergeCell ref="D266:D272"/>
    <mergeCell ref="E266:E272"/>
    <mergeCell ref="F266:F272"/>
    <mergeCell ref="G266:G272"/>
    <mergeCell ref="H252:H258"/>
    <mergeCell ref="I252:I258"/>
    <mergeCell ref="C259:C265"/>
    <mergeCell ref="D259:D265"/>
    <mergeCell ref="E259:E265"/>
    <mergeCell ref="F259:F265"/>
    <mergeCell ref="G259:G265"/>
    <mergeCell ref="H259:H265"/>
    <mergeCell ref="I259:I265"/>
    <mergeCell ref="C252:C258"/>
    <mergeCell ref="D252:D258"/>
    <mergeCell ref="E252:E258"/>
    <mergeCell ref="F252:F258"/>
    <mergeCell ref="G252:G258"/>
    <mergeCell ref="H238:H244"/>
    <mergeCell ref="I238:I244"/>
    <mergeCell ref="C245:C251"/>
    <mergeCell ref="D245:D251"/>
    <mergeCell ref="E245:E251"/>
    <mergeCell ref="F245:F251"/>
    <mergeCell ref="G245:G251"/>
    <mergeCell ref="H245:H251"/>
    <mergeCell ref="I245:I251"/>
    <mergeCell ref="C238:C244"/>
    <mergeCell ref="D238:D244"/>
    <mergeCell ref="E238:E244"/>
    <mergeCell ref="F238:F244"/>
    <mergeCell ref="G238:G244"/>
    <mergeCell ref="H224:H230"/>
    <mergeCell ref="I224:I230"/>
    <mergeCell ref="C231:C237"/>
    <mergeCell ref="D231:D237"/>
    <mergeCell ref="E231:E237"/>
    <mergeCell ref="F231:F237"/>
    <mergeCell ref="G231:G237"/>
    <mergeCell ref="H231:H237"/>
    <mergeCell ref="I231:I237"/>
    <mergeCell ref="C224:C230"/>
    <mergeCell ref="D224:D230"/>
    <mergeCell ref="E224:E230"/>
    <mergeCell ref="F224:F230"/>
    <mergeCell ref="G224:G230"/>
    <mergeCell ref="H210:H216"/>
    <mergeCell ref="I210:I216"/>
    <mergeCell ref="C217:C223"/>
    <mergeCell ref="D217:D223"/>
    <mergeCell ref="E217:E223"/>
    <mergeCell ref="F217:F223"/>
    <mergeCell ref="G217:G223"/>
    <mergeCell ref="H217:H223"/>
    <mergeCell ref="I217:I223"/>
    <mergeCell ref="C210:C216"/>
    <mergeCell ref="D210:D216"/>
    <mergeCell ref="E210:E216"/>
    <mergeCell ref="F210:F216"/>
    <mergeCell ref="G210:G216"/>
    <mergeCell ref="H196:H202"/>
    <mergeCell ref="I196:I202"/>
    <mergeCell ref="C203:C209"/>
    <mergeCell ref="D203:D209"/>
    <mergeCell ref="E203:E209"/>
    <mergeCell ref="F203:F209"/>
    <mergeCell ref="G203:G209"/>
    <mergeCell ref="H203:H209"/>
    <mergeCell ref="I203:I209"/>
    <mergeCell ref="C196:C202"/>
    <mergeCell ref="D196:D202"/>
    <mergeCell ref="E196:E202"/>
    <mergeCell ref="F196:F202"/>
    <mergeCell ref="G196:G202"/>
    <mergeCell ref="H182:H188"/>
    <mergeCell ref="I182:I188"/>
    <mergeCell ref="C189:C195"/>
    <mergeCell ref="D189:D195"/>
    <mergeCell ref="E189:E195"/>
    <mergeCell ref="F189:F195"/>
    <mergeCell ref="G189:G195"/>
    <mergeCell ref="H189:H195"/>
    <mergeCell ref="I189:I195"/>
    <mergeCell ref="C182:C188"/>
    <mergeCell ref="D182:D188"/>
    <mergeCell ref="E182:E188"/>
    <mergeCell ref="F182:F188"/>
    <mergeCell ref="G182:G188"/>
    <mergeCell ref="H168:H174"/>
    <mergeCell ref="I168:I174"/>
    <mergeCell ref="C175:C181"/>
    <mergeCell ref="D175:D181"/>
    <mergeCell ref="E175:E181"/>
    <mergeCell ref="F175:F181"/>
    <mergeCell ref="G175:G181"/>
    <mergeCell ref="H175:H181"/>
    <mergeCell ref="I175:I181"/>
    <mergeCell ref="C168:C174"/>
    <mergeCell ref="D168:D174"/>
    <mergeCell ref="E168:E174"/>
    <mergeCell ref="F168:F174"/>
    <mergeCell ref="G168:G174"/>
    <mergeCell ref="H154:H160"/>
    <mergeCell ref="I154:I160"/>
    <mergeCell ref="B7:B160"/>
    <mergeCell ref="C161:C167"/>
    <mergeCell ref="D161:D167"/>
    <mergeCell ref="E161:E167"/>
    <mergeCell ref="F161:F167"/>
    <mergeCell ref="G161:G167"/>
    <mergeCell ref="H161:H167"/>
    <mergeCell ref="I161:I167"/>
    <mergeCell ref="C154:C160"/>
    <mergeCell ref="D154:D160"/>
    <mergeCell ref="E154:E160"/>
    <mergeCell ref="F154:F160"/>
    <mergeCell ref="G154:G160"/>
    <mergeCell ref="H140:H146"/>
    <mergeCell ref="I140:I146"/>
    <mergeCell ref="C147:C153"/>
    <mergeCell ref="D147:D153"/>
    <mergeCell ref="E147:E153"/>
    <mergeCell ref="F147:F153"/>
    <mergeCell ref="G147:G153"/>
    <mergeCell ref="H147:H153"/>
    <mergeCell ref="I147:I153"/>
    <mergeCell ref="C140:C146"/>
    <mergeCell ref="D140:D146"/>
    <mergeCell ref="E140:E146"/>
    <mergeCell ref="F140:F146"/>
    <mergeCell ref="G140:G146"/>
    <mergeCell ref="H126:H132"/>
    <mergeCell ref="I126:I132"/>
    <mergeCell ref="C133:C139"/>
    <mergeCell ref="D133:D139"/>
    <mergeCell ref="E133:E139"/>
    <mergeCell ref="F133:F139"/>
    <mergeCell ref="G133:G139"/>
    <mergeCell ref="H133:H139"/>
    <mergeCell ref="I133:I139"/>
    <mergeCell ref="C126:C132"/>
    <mergeCell ref="D126:D132"/>
    <mergeCell ref="E126:E132"/>
    <mergeCell ref="F126:F132"/>
    <mergeCell ref="G126:G132"/>
    <mergeCell ref="H112:H118"/>
    <mergeCell ref="I112:I118"/>
    <mergeCell ref="C119:C125"/>
    <mergeCell ref="D119:D125"/>
    <mergeCell ref="E119:E125"/>
    <mergeCell ref="F119:F125"/>
    <mergeCell ref="G119:G125"/>
    <mergeCell ref="H119:H125"/>
    <mergeCell ref="I119:I125"/>
    <mergeCell ref="C112:C118"/>
    <mergeCell ref="D112:D118"/>
    <mergeCell ref="E112:E118"/>
    <mergeCell ref="F112:F118"/>
    <mergeCell ref="G112:G118"/>
    <mergeCell ref="H98:H104"/>
    <mergeCell ref="I98:I104"/>
    <mergeCell ref="C105:C111"/>
    <mergeCell ref="D105:D111"/>
    <mergeCell ref="E105:E111"/>
    <mergeCell ref="F105:F111"/>
    <mergeCell ref="G105:G111"/>
    <mergeCell ref="H105:H111"/>
    <mergeCell ref="I105:I111"/>
    <mergeCell ref="C98:C104"/>
    <mergeCell ref="D98:D104"/>
    <mergeCell ref="E98:E104"/>
    <mergeCell ref="F98:F104"/>
    <mergeCell ref="G98:G104"/>
    <mergeCell ref="H84:H90"/>
    <mergeCell ref="I84:I90"/>
    <mergeCell ref="C91:C97"/>
    <mergeCell ref="D91:D97"/>
    <mergeCell ref="E91:E97"/>
    <mergeCell ref="F91:F97"/>
    <mergeCell ref="G91:G97"/>
    <mergeCell ref="H91:H97"/>
    <mergeCell ref="I91:I97"/>
    <mergeCell ref="C84:C90"/>
    <mergeCell ref="D84:D90"/>
    <mergeCell ref="E84:E90"/>
    <mergeCell ref="F84:F90"/>
    <mergeCell ref="G84:G90"/>
    <mergeCell ref="H70:H76"/>
    <mergeCell ref="I70:I76"/>
    <mergeCell ref="C77:C83"/>
    <mergeCell ref="D77:D83"/>
    <mergeCell ref="E77:E83"/>
    <mergeCell ref="F77:F83"/>
    <mergeCell ref="G77:G83"/>
    <mergeCell ref="H77:H83"/>
    <mergeCell ref="I77:I83"/>
    <mergeCell ref="C70:C76"/>
    <mergeCell ref="D70:D76"/>
    <mergeCell ref="E70:E76"/>
    <mergeCell ref="F70:F76"/>
    <mergeCell ref="G70:G76"/>
    <mergeCell ref="H56:H62"/>
    <mergeCell ref="I56:I62"/>
    <mergeCell ref="C63:C69"/>
    <mergeCell ref="D63:D69"/>
    <mergeCell ref="E63:E69"/>
    <mergeCell ref="F63:F69"/>
    <mergeCell ref="G63:G69"/>
    <mergeCell ref="H63:H69"/>
    <mergeCell ref="I63:I69"/>
    <mergeCell ref="C56:C62"/>
    <mergeCell ref="D56:D62"/>
    <mergeCell ref="E56:E62"/>
    <mergeCell ref="F56:F62"/>
    <mergeCell ref="G56:G62"/>
    <mergeCell ref="H42:H48"/>
    <mergeCell ref="I42:I48"/>
    <mergeCell ref="C49:C55"/>
    <mergeCell ref="D49:D55"/>
    <mergeCell ref="E49:E55"/>
    <mergeCell ref="F49:F55"/>
    <mergeCell ref="G49:G55"/>
    <mergeCell ref="H49:H55"/>
    <mergeCell ref="I49:I55"/>
    <mergeCell ref="C42:C48"/>
    <mergeCell ref="D42:D48"/>
    <mergeCell ref="E42:E48"/>
    <mergeCell ref="F42:F48"/>
    <mergeCell ref="G42:G48"/>
    <mergeCell ref="H28:H34"/>
    <mergeCell ref="I28:I34"/>
    <mergeCell ref="C35:C41"/>
    <mergeCell ref="D35:D41"/>
    <mergeCell ref="E35:E41"/>
    <mergeCell ref="F35:F41"/>
    <mergeCell ref="G35:G41"/>
    <mergeCell ref="H35:H41"/>
    <mergeCell ref="I35:I41"/>
    <mergeCell ref="C28:C34"/>
    <mergeCell ref="D28:D34"/>
    <mergeCell ref="E28:E34"/>
    <mergeCell ref="F28:F34"/>
    <mergeCell ref="G28:G34"/>
    <mergeCell ref="H14:H20"/>
    <mergeCell ref="I14:I20"/>
    <mergeCell ref="C21:C27"/>
    <mergeCell ref="D21:D27"/>
    <mergeCell ref="E21:E27"/>
    <mergeCell ref="F21:F27"/>
    <mergeCell ref="G21:G27"/>
    <mergeCell ref="H21:H27"/>
    <mergeCell ref="I21:I27"/>
    <mergeCell ref="C14:C20"/>
    <mergeCell ref="D14:D20"/>
    <mergeCell ref="E14:E20"/>
    <mergeCell ref="F14:F20"/>
    <mergeCell ref="G14:G20"/>
    <mergeCell ref="H4:I4"/>
    <mergeCell ref="C7:C13"/>
    <mergeCell ref="D7:D13"/>
    <mergeCell ref="E7:E13"/>
    <mergeCell ref="F7:F13"/>
    <mergeCell ref="G7:G13"/>
    <mergeCell ref="H7:H13"/>
    <mergeCell ref="I7:I13"/>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314" xr:uid="{00000000-0002-0000-1C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C00-000000000000}">
          <x14:formula1>
            <xm:f>Data!$D$38:$D$44</xm:f>
          </x14:formula1>
          <xm:sqref>J7:J314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3"/>
  <sheetViews>
    <sheetView showGridLines="0" workbookViewId="0">
      <pane ySplit="2" topLeftCell="A3" activePane="bottomLeft" state="frozen"/>
      <selection pane="bottomLeft"/>
    </sheetView>
  </sheetViews>
  <sheetFormatPr defaultRowHeight="15.75" x14ac:dyDescent="0.25"/>
  <cols>
    <col min="1" max="1" width="2.625" customWidth="1"/>
    <col min="2" max="2" width="4.25" customWidth="1"/>
    <col min="3" max="3" width="30" customWidth="1"/>
    <col min="4" max="4" width="12" customWidth="1"/>
    <col min="5" max="5" width="10" customWidth="1"/>
    <col min="6" max="7" width="12" customWidth="1"/>
    <col min="8" max="8" width="45" customWidth="1"/>
  </cols>
  <sheetData>
    <row r="2" spans="2:8" ht="18.75" x14ac:dyDescent="0.3">
      <c r="B2" s="13" t="s">
        <v>423</v>
      </c>
    </row>
    <row r="3" spans="2:8" x14ac:dyDescent="0.25">
      <c r="B3" s="4" t="s">
        <v>424</v>
      </c>
    </row>
    <row r="4" spans="2:8" x14ac:dyDescent="0.25">
      <c r="B4" s="78" t="s">
        <v>425</v>
      </c>
      <c r="C4" s="78" t="s">
        <v>426</v>
      </c>
      <c r="D4" s="78" t="s">
        <v>427</v>
      </c>
      <c r="E4" s="78" t="s">
        <v>428</v>
      </c>
      <c r="F4" s="78" t="s">
        <v>429</v>
      </c>
      <c r="G4" s="78" t="s">
        <v>430</v>
      </c>
      <c r="H4" s="78"/>
    </row>
    <row r="5" spans="2:8" x14ac:dyDescent="0.25">
      <c r="B5" s="78"/>
      <c r="C5" s="78"/>
      <c r="D5" s="78"/>
      <c r="E5" s="78"/>
      <c r="F5" s="78"/>
      <c r="G5" s="9" t="s">
        <v>431</v>
      </c>
      <c r="H5" s="9" t="s">
        <v>432</v>
      </c>
    </row>
    <row r="6" spans="2:8" x14ac:dyDescent="0.25">
      <c r="B6" s="10">
        <v>1</v>
      </c>
      <c r="C6" s="11" t="s">
        <v>433</v>
      </c>
      <c r="D6" s="10" t="s">
        <v>434</v>
      </c>
      <c r="E6" s="1">
        <v>25</v>
      </c>
      <c r="F6" s="1">
        <v>1</v>
      </c>
      <c r="G6" s="10" t="s">
        <v>435</v>
      </c>
      <c r="H6" s="11"/>
    </row>
    <row r="7" spans="2:8" x14ac:dyDescent="0.25">
      <c r="B7" s="10">
        <v>2</v>
      </c>
      <c r="C7" s="11" t="s">
        <v>436</v>
      </c>
      <c r="D7" s="10" t="s">
        <v>434</v>
      </c>
      <c r="E7" s="1">
        <v>38</v>
      </c>
      <c r="F7" s="1">
        <v>7</v>
      </c>
      <c r="G7" s="10" t="s">
        <v>435</v>
      </c>
      <c r="H7" s="11"/>
    </row>
    <row r="8" spans="2:8" x14ac:dyDescent="0.25">
      <c r="B8" s="10">
        <v>3</v>
      </c>
      <c r="C8" s="11" t="s">
        <v>437</v>
      </c>
      <c r="D8" s="10" t="s">
        <v>434</v>
      </c>
      <c r="E8" s="1">
        <v>16</v>
      </c>
      <c r="F8" s="1">
        <v>12</v>
      </c>
      <c r="G8" s="10" t="s">
        <v>435</v>
      </c>
      <c r="H8" s="11"/>
    </row>
    <row r="9" spans="2:8" x14ac:dyDescent="0.25">
      <c r="B9" s="10">
        <v>4</v>
      </c>
      <c r="C9" s="11" t="s">
        <v>438</v>
      </c>
      <c r="D9" s="10" t="s">
        <v>439</v>
      </c>
      <c r="E9" s="1" t="s">
        <v>440</v>
      </c>
      <c r="F9" s="1" t="s">
        <v>441</v>
      </c>
      <c r="G9" s="10" t="s">
        <v>442</v>
      </c>
      <c r="H9" s="11"/>
    </row>
    <row r="10" spans="2:8" ht="30" customHeight="1" x14ac:dyDescent="0.25">
      <c r="B10" s="79" t="s">
        <v>443</v>
      </c>
      <c r="C10" s="80"/>
      <c r="D10" s="80"/>
      <c r="E10" s="80"/>
      <c r="F10" s="80"/>
      <c r="G10" s="80"/>
      <c r="H10" s="80"/>
    </row>
    <row r="13" spans="2:8" x14ac:dyDescent="0.25">
      <c r="B13" s="4" t="s">
        <v>444</v>
      </c>
      <c r="C13" s="4"/>
      <c r="D13" s="4"/>
      <c r="E13" s="4"/>
      <c r="F13" s="4"/>
      <c r="G13" s="4"/>
      <c r="H13" s="4"/>
    </row>
    <row r="14" spans="2:8" ht="30" customHeight="1" x14ac:dyDescent="0.25">
      <c r="B14" s="9" t="s">
        <v>445</v>
      </c>
      <c r="C14" s="9" t="s">
        <v>446</v>
      </c>
      <c r="D14" s="9" t="s">
        <v>431</v>
      </c>
      <c r="E14" s="78" t="s">
        <v>447</v>
      </c>
      <c r="F14" s="78"/>
      <c r="G14" s="78"/>
      <c r="H14" s="78"/>
    </row>
    <row r="15" spans="2:8" x14ac:dyDescent="0.25">
      <c r="B15" s="10">
        <v>1</v>
      </c>
      <c r="C15" s="11" t="s">
        <v>448</v>
      </c>
      <c r="D15" s="10" t="s">
        <v>449</v>
      </c>
      <c r="E15" s="81"/>
      <c r="F15" s="81"/>
      <c r="G15" s="81"/>
      <c r="H15" s="81"/>
    </row>
    <row r="16" spans="2:8" x14ac:dyDescent="0.25">
      <c r="B16" s="10">
        <v>2</v>
      </c>
      <c r="C16" s="11" t="s">
        <v>450</v>
      </c>
      <c r="D16" s="10" t="s">
        <v>435</v>
      </c>
      <c r="E16" s="81"/>
      <c r="F16" s="81"/>
      <c r="G16" s="81"/>
      <c r="H16" s="81"/>
    </row>
    <row r="17" spans="2:8" x14ac:dyDescent="0.25">
      <c r="B17" s="10">
        <v>3</v>
      </c>
      <c r="C17" s="11" t="s">
        <v>451</v>
      </c>
      <c r="D17" s="10" t="s">
        <v>442</v>
      </c>
      <c r="E17" s="81"/>
      <c r="F17" s="81"/>
      <c r="G17" s="81"/>
      <c r="H17" s="81"/>
    </row>
    <row r="18" spans="2:8" x14ac:dyDescent="0.25">
      <c r="B18" s="10">
        <v>4</v>
      </c>
      <c r="C18" s="11" t="s">
        <v>452</v>
      </c>
      <c r="D18" s="10" t="s">
        <v>435</v>
      </c>
      <c r="E18" s="81"/>
      <c r="F18" s="81"/>
      <c r="G18" s="81"/>
      <c r="H18" s="81"/>
    </row>
    <row r="19" spans="2:8" x14ac:dyDescent="0.25">
      <c r="B19" s="10">
        <v>5</v>
      </c>
      <c r="C19" s="11" t="s">
        <v>453</v>
      </c>
      <c r="D19" s="10" t="s">
        <v>435</v>
      </c>
      <c r="E19" s="81" t="s">
        <v>454</v>
      </c>
      <c r="F19" s="81"/>
      <c r="G19" s="81"/>
      <c r="H19" s="81"/>
    </row>
    <row r="20" spans="2:8" x14ac:dyDescent="0.25">
      <c r="B20" s="10">
        <v>6</v>
      </c>
      <c r="C20" s="11" t="s">
        <v>455</v>
      </c>
      <c r="D20" s="10" t="s">
        <v>435</v>
      </c>
      <c r="E20" s="81"/>
      <c r="F20" s="81"/>
      <c r="G20" s="81"/>
      <c r="H20" s="81"/>
    </row>
    <row r="21" spans="2:8" x14ac:dyDescent="0.25">
      <c r="B21" s="10">
        <v>7</v>
      </c>
      <c r="C21" s="11" t="s">
        <v>456</v>
      </c>
      <c r="D21" s="10" t="s">
        <v>435</v>
      </c>
      <c r="E21" s="81"/>
      <c r="F21" s="81"/>
      <c r="G21" s="81"/>
      <c r="H21" s="81"/>
    </row>
    <row r="22" spans="2:8" ht="47.25" x14ac:dyDescent="0.25">
      <c r="B22" s="10">
        <v>8</v>
      </c>
      <c r="C22" s="11" t="s">
        <v>457</v>
      </c>
      <c r="D22" s="10" t="s">
        <v>442</v>
      </c>
      <c r="E22" s="81"/>
      <c r="F22" s="81"/>
      <c r="G22" s="81"/>
      <c r="H22" s="81"/>
    </row>
    <row r="23" spans="2:8" ht="30" customHeight="1" x14ac:dyDescent="0.25">
      <c r="B23" s="79" t="s">
        <v>443</v>
      </c>
      <c r="C23" s="80"/>
      <c r="D23" s="80"/>
      <c r="E23" s="80"/>
      <c r="F23" s="80"/>
      <c r="G23" s="80"/>
      <c r="H23" s="80"/>
    </row>
  </sheetData>
  <sheetProtection formatCells="0" formatColumns="0" formatRows="0" insertColumns="0" insertRows="0" insertHyperlinks="0" deleteColumns="0" deleteRows="0" sort="0" autoFilter="0" pivotTables="0"/>
  <mergeCells count="17">
    <mergeCell ref="E22:H22"/>
    <mergeCell ref="B23:H23"/>
    <mergeCell ref="E17:H17"/>
    <mergeCell ref="E18:H18"/>
    <mergeCell ref="E19:H19"/>
    <mergeCell ref="E20:H20"/>
    <mergeCell ref="E21:H21"/>
    <mergeCell ref="G4:H4"/>
    <mergeCell ref="B10:H10"/>
    <mergeCell ref="E14:H14"/>
    <mergeCell ref="E15:H15"/>
    <mergeCell ref="E16:H16"/>
    <mergeCell ref="B4:B5"/>
    <mergeCell ref="C4:C5"/>
    <mergeCell ref="D4:D5"/>
    <mergeCell ref="E4:E5"/>
    <mergeCell ref="F4:F5"/>
  </mergeCells>
  <dataValidations count="1">
    <dataValidation type="list" errorStyle="information" allowBlank="1" errorTitle="Giá trị nhập bị sai" error="Giá trị không đúng trong danh sách." prompt="Chọn từ danh sách" sqref="D15:D22 G6:G9" xr:uid="{00000000-0002-0000-0200-000000000000}">
      <formula1>"Giảm,Giữ nguyên,Tăng"</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K95"/>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1120</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'B15'!D17</f>
        <v>76.666666666666998</v>
      </c>
      <c r="G7" s="84" t="str">
        <f>IFERROR(IF(F7="(-)","(-)", IF(F7&gt;70,"Cao",IF(F7&gt;=50,"Trung Bình","Thấp"))),"")</f>
        <v>Cao</v>
      </c>
      <c r="H7" s="123">
        <f>'B16'!D30</f>
        <v>66.666666666666998</v>
      </c>
      <c r="I7" s="84" t="str">
        <f>IFERROR(IF(H7="(-)","(-)",IF(H7&gt;70,"Cao",IF(H7&gt;=50,"Trung Bình","Thấp"))),"")</f>
        <v>Trung Bình</v>
      </c>
      <c r="J7" s="31"/>
      <c r="K7" s="24"/>
    </row>
    <row r="8" spans="2:11" x14ac:dyDescent="0.25">
      <c r="B8" s="87"/>
      <c r="C8" s="81"/>
      <c r="D8" s="87"/>
      <c r="E8" s="87"/>
      <c r="F8" s="124"/>
      <c r="G8" s="87"/>
      <c r="H8" s="124"/>
      <c r="I8" s="87"/>
      <c r="J8" s="31"/>
      <c r="K8" s="24"/>
    </row>
    <row r="9" spans="2:11" x14ac:dyDescent="0.25">
      <c r="B9" s="87"/>
      <c r="C9" s="122" t="s">
        <v>476</v>
      </c>
      <c r="D9" s="84" t="s">
        <v>628</v>
      </c>
      <c r="E9" s="86">
        <f>'A5'!D9</f>
        <v>81</v>
      </c>
      <c r="F9" s="123">
        <f>'B15'!E17</f>
        <v>46.666666666666998</v>
      </c>
      <c r="G9" s="84" t="str">
        <f>IFERROR(IF(F9="(-)","(-)", IF(F9&gt;70,"Cao",IF(F9&gt;=50,"Trung Bình","Thấp"))),"")</f>
        <v>Thấp</v>
      </c>
      <c r="H9" s="123">
        <f>'B16'!E30</f>
        <v>50</v>
      </c>
      <c r="I9" s="84" t="str">
        <f>IFERROR(IF(H9="(-)","(-)",IF(H9&gt;70,"Cao",IF(H9&gt;=50,"Trung Bình","Thấp"))),"")</f>
        <v>Trung Bình</v>
      </c>
      <c r="J9" s="31"/>
      <c r="K9" s="24"/>
    </row>
    <row r="10" spans="2:11" x14ac:dyDescent="0.25">
      <c r="B10" s="87"/>
      <c r="C10" s="81"/>
      <c r="D10" s="87"/>
      <c r="E10" s="87"/>
      <c r="F10" s="124"/>
      <c r="G10" s="87"/>
      <c r="H10" s="124"/>
      <c r="I10" s="87"/>
      <c r="J10" s="31"/>
      <c r="K10" s="24"/>
    </row>
    <row r="11" spans="2:11" x14ac:dyDescent="0.25">
      <c r="B11" s="87"/>
      <c r="C11" s="122" t="s">
        <v>477</v>
      </c>
      <c r="D11" s="84" t="s">
        <v>628</v>
      </c>
      <c r="E11" s="86">
        <f>'A5'!D10</f>
        <v>114</v>
      </c>
      <c r="F11" s="123">
        <f>'B15'!F17</f>
        <v>73.333333333333002</v>
      </c>
      <c r="G11" s="84" t="str">
        <f>IFERROR(IF(F11="(-)","(-)", IF(F11&gt;70,"Cao",IF(F11&gt;=50,"Trung Bình","Thấp"))),"")</f>
        <v>Cao</v>
      </c>
      <c r="H11" s="123">
        <f>'B16'!F30</f>
        <v>66.666666666666998</v>
      </c>
      <c r="I11" s="84" t="str">
        <f>IFERROR(IF(H11="(-)","(-)",IF(H11&gt;70,"Cao",IF(H11&gt;=50,"Trung Bình","Thấp"))),"")</f>
        <v>Trung Bình</v>
      </c>
      <c r="J11" s="31"/>
      <c r="K11" s="24"/>
    </row>
    <row r="12" spans="2:11" x14ac:dyDescent="0.25">
      <c r="B12" s="87"/>
      <c r="C12" s="81"/>
      <c r="D12" s="87"/>
      <c r="E12" s="87"/>
      <c r="F12" s="124"/>
      <c r="G12" s="87"/>
      <c r="H12" s="124"/>
      <c r="I12" s="87"/>
      <c r="J12" s="31"/>
      <c r="K12" s="24"/>
    </row>
    <row r="13" spans="2:11" x14ac:dyDescent="0.25">
      <c r="B13" s="87"/>
      <c r="C13" s="122" t="s">
        <v>478</v>
      </c>
      <c r="D13" s="84" t="s">
        <v>628</v>
      </c>
      <c r="E13" s="86">
        <f>'A5'!D11</f>
        <v>88</v>
      </c>
      <c r="F13" s="123">
        <f>'B15'!G17</f>
        <v>66.666666666666998</v>
      </c>
      <c r="G13" s="84" t="str">
        <f>IFERROR(IF(F13="(-)","(-)", IF(F13&gt;70,"Cao",IF(F13&gt;=50,"Trung Bình","Thấp"))),"")</f>
        <v>Trung Bình</v>
      </c>
      <c r="H13" s="123">
        <f>'B16'!G30</f>
        <v>66.666666666666998</v>
      </c>
      <c r="I13" s="84" t="str">
        <f>IFERROR(IF(H13="(-)","(-)",IF(H13&gt;70,"Cao",IF(H13&gt;=50,"Trung Bình","Thấp"))),"")</f>
        <v>Trung Bình</v>
      </c>
      <c r="J13" s="31"/>
      <c r="K13" s="24"/>
    </row>
    <row r="14" spans="2:11" x14ac:dyDescent="0.25">
      <c r="B14" s="87"/>
      <c r="C14" s="81"/>
      <c r="D14" s="87"/>
      <c r="E14" s="87"/>
      <c r="F14" s="124"/>
      <c r="G14" s="87"/>
      <c r="H14" s="124"/>
      <c r="I14" s="87"/>
      <c r="J14" s="31"/>
      <c r="K14" s="24"/>
    </row>
    <row r="15" spans="2:11" x14ac:dyDescent="0.25">
      <c r="B15" s="87"/>
      <c r="C15" s="122" t="s">
        <v>479</v>
      </c>
      <c r="D15" s="84" t="s">
        <v>628</v>
      </c>
      <c r="E15" s="86">
        <f>'A5'!D12</f>
        <v>109</v>
      </c>
      <c r="F15" s="123">
        <f>'B15'!H17</f>
        <v>83.333333333333002</v>
      </c>
      <c r="G15" s="84" t="str">
        <f>IFERROR(IF(F15="(-)","(-)", IF(F15&gt;70,"Cao",IF(F15&gt;=50,"Trung Bình","Thấp"))),"")</f>
        <v>Cao</v>
      </c>
      <c r="H15" s="123">
        <f>'B16'!H30</f>
        <v>66.666666666666998</v>
      </c>
      <c r="I15" s="84" t="str">
        <f>IFERROR(IF(H15="(-)","(-)",IF(H15&gt;70,"Cao",IF(H15&gt;=50,"Trung Bình","Thấp"))),"")</f>
        <v>Trung Bình</v>
      </c>
      <c r="J15" s="31"/>
      <c r="K15" s="24"/>
    </row>
    <row r="16" spans="2:11" x14ac:dyDescent="0.25">
      <c r="B16" s="87"/>
      <c r="C16" s="81"/>
      <c r="D16" s="87"/>
      <c r="E16" s="87"/>
      <c r="F16" s="124"/>
      <c r="G16" s="87"/>
      <c r="H16" s="124"/>
      <c r="I16" s="87"/>
      <c r="J16" s="31"/>
      <c r="K16" s="24"/>
    </row>
    <row r="17" spans="2:11" x14ac:dyDescent="0.25">
      <c r="B17" s="87"/>
      <c r="C17" s="122" t="s">
        <v>480</v>
      </c>
      <c r="D17" s="84" t="s">
        <v>628</v>
      </c>
      <c r="E17" s="86">
        <f>'A5'!D13</f>
        <v>102</v>
      </c>
      <c r="F17" s="123">
        <f>'B15'!I17</f>
        <v>38.333333333333002</v>
      </c>
      <c r="G17" s="84" t="str">
        <f>IFERROR(IF(F17="(-)","(-)", IF(F17&gt;70,"Cao",IF(F17&gt;=50,"Trung Bình","Thấp"))),"")</f>
        <v>Thấp</v>
      </c>
      <c r="H17" s="123">
        <f>'B16'!I30</f>
        <v>66.666666666666998</v>
      </c>
      <c r="I17" s="84" t="str">
        <f>IFERROR(IF(H17="(-)","(-)",IF(H17&gt;70,"Cao",IF(H17&gt;=50,"Trung Bình","Thấp"))),"")</f>
        <v>Trung Bình</v>
      </c>
      <c r="J17" s="31"/>
      <c r="K17" s="24"/>
    </row>
    <row r="18" spans="2:11" x14ac:dyDescent="0.25">
      <c r="B18" s="87"/>
      <c r="C18" s="81"/>
      <c r="D18" s="87"/>
      <c r="E18" s="87"/>
      <c r="F18" s="124"/>
      <c r="G18" s="87"/>
      <c r="H18" s="124"/>
      <c r="I18" s="87"/>
      <c r="J18" s="31"/>
      <c r="K18" s="24"/>
    </row>
    <row r="19" spans="2:11" x14ac:dyDescent="0.25">
      <c r="B19" s="87"/>
      <c r="C19" s="122" t="s">
        <v>481</v>
      </c>
      <c r="D19" s="84" t="s">
        <v>628</v>
      </c>
      <c r="E19" s="86">
        <f>'A5'!D14</f>
        <v>97</v>
      </c>
      <c r="F19" s="123">
        <f>'B15'!J17</f>
        <v>83.333333333333002</v>
      </c>
      <c r="G19" s="84" t="str">
        <f>IFERROR(IF(F19="(-)","(-)", IF(F19&gt;70,"Cao",IF(F19&gt;=50,"Trung Bình","Thấp"))),"")</f>
        <v>Cao</v>
      </c>
      <c r="H19" s="123">
        <f>'B16'!J30</f>
        <v>32.5</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122" t="s">
        <v>482</v>
      </c>
      <c r="D21" s="84" t="s">
        <v>628</v>
      </c>
      <c r="E21" s="86">
        <f>'A5'!D15</f>
        <v>102</v>
      </c>
      <c r="F21" s="123">
        <f>'B15'!K17</f>
        <v>100</v>
      </c>
      <c r="G21" s="84" t="str">
        <f>IFERROR(IF(F21="(-)","(-)", IF(F21&gt;70,"Cao",IF(F21&gt;=50,"Trung Bình","Thấp"))),"")</f>
        <v>Cao</v>
      </c>
      <c r="H21" s="123">
        <f>'B16'!K30</f>
        <v>66.666666666666998</v>
      </c>
      <c r="I21" s="84" t="str">
        <f>IFERROR(IF(H21="(-)","(-)",IF(H21&gt;70,"Cao",IF(H21&gt;=50,"Trung Bình","Thấp"))),"")</f>
        <v>Trung Bình</v>
      </c>
      <c r="J21" s="31"/>
      <c r="K21" s="24"/>
    </row>
    <row r="22" spans="2:11" x14ac:dyDescent="0.25">
      <c r="B22" s="87"/>
      <c r="C22" s="81"/>
      <c r="D22" s="87"/>
      <c r="E22" s="87"/>
      <c r="F22" s="124"/>
      <c r="G22" s="87"/>
      <c r="H22" s="124"/>
      <c r="I22" s="87"/>
      <c r="J22" s="31"/>
      <c r="K22" s="24"/>
    </row>
    <row r="23" spans="2:11" x14ac:dyDescent="0.25">
      <c r="B23" s="87"/>
      <c r="C23" s="122" t="s">
        <v>483</v>
      </c>
      <c r="D23" s="84" t="s">
        <v>628</v>
      </c>
      <c r="E23" s="86">
        <f>'A5'!D16</f>
        <v>149</v>
      </c>
      <c r="F23" s="123">
        <f>'B15'!L17</f>
        <v>100</v>
      </c>
      <c r="G23" s="84" t="str">
        <f>IFERROR(IF(F23="(-)","(-)", IF(F23&gt;70,"Cao",IF(F23&gt;=50,"Trung Bình","Thấp"))),"")</f>
        <v>Cao</v>
      </c>
      <c r="H23" s="123">
        <f>'B16'!L30</f>
        <v>66.666666666666998</v>
      </c>
      <c r="I23" s="84" t="str">
        <f>IFERROR(IF(H23="(-)","(-)",IF(H23&gt;70,"Cao",IF(H23&gt;=50,"Trung Bình","Thấp"))),"")</f>
        <v>Trung Bình</v>
      </c>
      <c r="J23" s="31"/>
      <c r="K23" s="24"/>
    </row>
    <row r="24" spans="2:11" x14ac:dyDescent="0.25">
      <c r="B24" s="87"/>
      <c r="C24" s="81"/>
      <c r="D24" s="87"/>
      <c r="E24" s="87"/>
      <c r="F24" s="124"/>
      <c r="G24" s="87"/>
      <c r="H24" s="124"/>
      <c r="I24" s="87"/>
      <c r="J24" s="31"/>
      <c r="K24" s="24"/>
    </row>
    <row r="25" spans="2:11" x14ac:dyDescent="0.25">
      <c r="B25" s="87"/>
      <c r="C25" s="122" t="s">
        <v>484</v>
      </c>
      <c r="D25" s="84" t="s">
        <v>628</v>
      </c>
      <c r="E25" s="86">
        <f>'A5'!D17</f>
        <v>112</v>
      </c>
      <c r="F25" s="123">
        <f>'B15'!M17</f>
        <v>100</v>
      </c>
      <c r="G25" s="84" t="str">
        <f>IFERROR(IF(F25="(-)","(-)", IF(F25&gt;70,"Cao",IF(F25&gt;=50,"Trung Bình","Thấp"))),"")</f>
        <v>Cao</v>
      </c>
      <c r="H25" s="123">
        <f>'B16'!M30</f>
        <v>66.666666666666998</v>
      </c>
      <c r="I25" s="84" t="str">
        <f>IFERROR(IF(H25="(-)","(-)",IF(H25&gt;70,"Cao",IF(H25&gt;=50,"Trung Bình","Thấp"))),"")</f>
        <v>Trung Bình</v>
      </c>
      <c r="J25" s="31"/>
      <c r="K25" s="24"/>
    </row>
    <row r="26" spans="2:11" x14ac:dyDescent="0.25">
      <c r="B26" s="87"/>
      <c r="C26" s="81"/>
      <c r="D26" s="87"/>
      <c r="E26" s="87"/>
      <c r="F26" s="124"/>
      <c r="G26" s="87"/>
      <c r="H26" s="124"/>
      <c r="I26" s="87"/>
      <c r="J26" s="31"/>
      <c r="K26" s="24"/>
    </row>
    <row r="27" spans="2:11" x14ac:dyDescent="0.25">
      <c r="B27" s="87"/>
      <c r="C27" s="122" t="s">
        <v>485</v>
      </c>
      <c r="D27" s="84" t="s">
        <v>628</v>
      </c>
      <c r="E27" s="86">
        <f>'A5'!D18</f>
        <v>172</v>
      </c>
      <c r="F27" s="123">
        <f>'B15'!N17</f>
        <v>63.333333333333002</v>
      </c>
      <c r="G27" s="84" t="str">
        <f>IFERROR(IF(F27="(-)","(-)", IF(F27&gt;70,"Cao",IF(F27&gt;=50,"Trung Bình","Thấp"))),"")</f>
        <v>Trung Bình</v>
      </c>
      <c r="H27" s="123">
        <f>'B16'!N30</f>
        <v>66.666666666666998</v>
      </c>
      <c r="I27" s="84" t="str">
        <f>IFERROR(IF(H27="(-)","(-)",IF(H27&gt;70,"Cao",IF(H27&gt;=50,"Trung Bình","Thấp"))),"")</f>
        <v>Trung Bình</v>
      </c>
      <c r="J27" s="31"/>
      <c r="K27" s="24"/>
    </row>
    <row r="28" spans="2:11" x14ac:dyDescent="0.25">
      <c r="B28" s="87"/>
      <c r="C28" s="81"/>
      <c r="D28" s="87"/>
      <c r="E28" s="87"/>
      <c r="F28" s="124"/>
      <c r="G28" s="87"/>
      <c r="H28" s="124"/>
      <c r="I28" s="87"/>
      <c r="J28" s="31"/>
      <c r="K28" s="24"/>
    </row>
    <row r="29" spans="2:11" x14ac:dyDescent="0.25">
      <c r="B29" s="87"/>
      <c r="C29" s="122" t="s">
        <v>486</v>
      </c>
      <c r="D29" s="84" t="s">
        <v>628</v>
      </c>
      <c r="E29" s="86">
        <f>'A5'!D19</f>
        <v>161</v>
      </c>
      <c r="F29" s="123">
        <f>'B15'!O17</f>
        <v>96.666666666666998</v>
      </c>
      <c r="G29" s="84" t="str">
        <f>IFERROR(IF(F29="(-)","(-)", IF(F29&gt;70,"Cao",IF(F29&gt;=50,"Trung Bình","Thấp"))),"")</f>
        <v>Cao</v>
      </c>
      <c r="H29" s="123">
        <f>'B16'!O30</f>
        <v>66.666666666666998</v>
      </c>
      <c r="I29" s="84" t="str">
        <f>IFERROR(IF(H29="(-)","(-)",IF(H29&gt;70,"Cao",IF(H29&gt;=50,"Trung Bình","Thấp"))),"")</f>
        <v>Trung Bình</v>
      </c>
      <c r="J29" s="31"/>
      <c r="K29" s="24"/>
    </row>
    <row r="30" spans="2:11" x14ac:dyDescent="0.25">
      <c r="B30" s="87"/>
      <c r="C30" s="81"/>
      <c r="D30" s="87"/>
      <c r="E30" s="87"/>
      <c r="F30" s="124"/>
      <c r="G30" s="87"/>
      <c r="H30" s="124"/>
      <c r="I30" s="87"/>
      <c r="J30" s="31"/>
      <c r="K30" s="24"/>
    </row>
    <row r="31" spans="2:11" x14ac:dyDescent="0.25">
      <c r="B31" s="87"/>
      <c r="C31" s="122" t="s">
        <v>487</v>
      </c>
      <c r="D31" s="84" t="s">
        <v>628</v>
      </c>
      <c r="E31" s="86">
        <f>'A5'!D20</f>
        <v>144</v>
      </c>
      <c r="F31" s="123">
        <f>'B15'!P17</f>
        <v>73.333333333333002</v>
      </c>
      <c r="G31" s="84" t="str">
        <f>IFERROR(IF(F31="(-)","(-)", IF(F31&gt;70,"Cao",IF(F31&gt;=50,"Trung Bình","Thấp"))),"")</f>
        <v>Cao</v>
      </c>
      <c r="H31" s="123">
        <f>'B16'!P30</f>
        <v>66.666666666666998</v>
      </c>
      <c r="I31" s="84" t="str">
        <f>IFERROR(IF(H31="(-)","(-)",IF(H31&gt;70,"Cao",IF(H31&gt;=50,"Trung Bình","Thấp"))),"")</f>
        <v>Trung Bình</v>
      </c>
      <c r="J31" s="31"/>
      <c r="K31" s="24"/>
    </row>
    <row r="32" spans="2:11" x14ac:dyDescent="0.25">
      <c r="B32" s="87"/>
      <c r="C32" s="81"/>
      <c r="D32" s="87"/>
      <c r="E32" s="87"/>
      <c r="F32" s="124"/>
      <c r="G32" s="87"/>
      <c r="H32" s="124"/>
      <c r="I32" s="87"/>
      <c r="J32" s="31"/>
      <c r="K32" s="24"/>
    </row>
    <row r="33" spans="2:11" x14ac:dyDescent="0.25">
      <c r="B33" s="87"/>
      <c r="C33" s="122" t="s">
        <v>488</v>
      </c>
      <c r="D33" s="84" t="s">
        <v>628</v>
      </c>
      <c r="E33" s="86">
        <f>'A5'!D21</f>
        <v>96</v>
      </c>
      <c r="F33" s="123">
        <f>'B15'!Q17</f>
        <v>100</v>
      </c>
      <c r="G33" s="84" t="str">
        <f>IFERROR(IF(F33="(-)","(-)", IF(F33&gt;70,"Cao",IF(F33&gt;=50,"Trung Bình","Thấp"))),"")</f>
        <v>Cao</v>
      </c>
      <c r="H33" s="123">
        <f>'B16'!Q30</f>
        <v>50</v>
      </c>
      <c r="I33" s="84" t="str">
        <f>IFERROR(IF(H33="(-)","(-)",IF(H33&gt;70,"Cao",IF(H33&gt;=50,"Trung Bình","Thấp"))),"")</f>
        <v>Trung Bình</v>
      </c>
      <c r="J33" s="31"/>
      <c r="K33" s="24"/>
    </row>
    <row r="34" spans="2:11" x14ac:dyDescent="0.25">
      <c r="B34" s="87"/>
      <c r="C34" s="81"/>
      <c r="D34" s="87"/>
      <c r="E34" s="87"/>
      <c r="F34" s="124"/>
      <c r="G34" s="87"/>
      <c r="H34" s="124"/>
      <c r="I34" s="87"/>
      <c r="J34" s="31"/>
      <c r="K34" s="24"/>
    </row>
    <row r="35" spans="2:11" x14ac:dyDescent="0.25">
      <c r="B35" s="87"/>
      <c r="C35" s="122" t="s">
        <v>489</v>
      </c>
      <c r="D35" s="84" t="s">
        <v>628</v>
      </c>
      <c r="E35" s="86">
        <f>'A5'!D22</f>
        <v>112</v>
      </c>
      <c r="F35" s="123">
        <f>'B15'!R17</f>
        <v>66.666666666666998</v>
      </c>
      <c r="G35" s="84" t="str">
        <f>IFERROR(IF(F35="(-)","(-)", IF(F35&gt;70,"Cao",IF(F35&gt;=50,"Trung Bình","Thấp"))),"")</f>
        <v>Trung Bình</v>
      </c>
      <c r="H35" s="123">
        <f>'B16'!R30</f>
        <v>66.666666666666998</v>
      </c>
      <c r="I35" s="84" t="str">
        <f>IFERROR(IF(H35="(-)","(-)",IF(H35&gt;70,"Cao",IF(H35&gt;=50,"Trung Bình","Thấp"))),"")</f>
        <v>Trung Bình</v>
      </c>
      <c r="J35" s="31"/>
      <c r="K35" s="24"/>
    </row>
    <row r="36" spans="2:11" x14ac:dyDescent="0.25">
      <c r="B36" s="87"/>
      <c r="C36" s="81"/>
      <c r="D36" s="87"/>
      <c r="E36" s="87"/>
      <c r="F36" s="124"/>
      <c r="G36" s="87"/>
      <c r="H36" s="124"/>
      <c r="I36" s="87"/>
      <c r="J36" s="31"/>
      <c r="K36" s="24"/>
    </row>
    <row r="37" spans="2:11" x14ac:dyDescent="0.25">
      <c r="B37" s="87"/>
      <c r="C37" s="122" t="s">
        <v>490</v>
      </c>
      <c r="D37" s="84" t="s">
        <v>628</v>
      </c>
      <c r="E37" s="86">
        <f>'A5'!D23</f>
        <v>171</v>
      </c>
      <c r="F37" s="123">
        <f>'B15'!S17</f>
        <v>40</v>
      </c>
      <c r="G37" s="84" t="str">
        <f>IFERROR(IF(F37="(-)","(-)", IF(F37&gt;70,"Cao",IF(F37&gt;=50,"Trung Bình","Thấp"))),"")</f>
        <v>Thấp</v>
      </c>
      <c r="H37" s="123">
        <f>'B16'!S30</f>
        <v>66.666666666666998</v>
      </c>
      <c r="I37" s="84" t="str">
        <f>IFERROR(IF(H37="(-)","(-)",IF(H37&gt;70,"Cao",IF(H37&gt;=50,"Trung Bình","Thấp"))),"")</f>
        <v>Trung Bình</v>
      </c>
      <c r="J37" s="31"/>
      <c r="K37" s="24"/>
    </row>
    <row r="38" spans="2:11" x14ac:dyDescent="0.25">
      <c r="B38" s="87"/>
      <c r="C38" s="81"/>
      <c r="D38" s="87"/>
      <c r="E38" s="87"/>
      <c r="F38" s="124"/>
      <c r="G38" s="87"/>
      <c r="H38" s="124"/>
      <c r="I38" s="87"/>
      <c r="J38" s="31"/>
      <c r="K38" s="24"/>
    </row>
    <row r="39" spans="2:11" x14ac:dyDescent="0.25">
      <c r="B39" s="87"/>
      <c r="C39" s="122" t="s">
        <v>491</v>
      </c>
      <c r="D39" s="84" t="s">
        <v>628</v>
      </c>
      <c r="E39" s="86">
        <f>'A5'!D24</f>
        <v>110</v>
      </c>
      <c r="F39" s="123">
        <f>'B15'!T17</f>
        <v>65</v>
      </c>
      <c r="G39" s="84" t="str">
        <f>IFERROR(IF(F39="(-)","(-)", IF(F39&gt;70,"Cao",IF(F39&gt;=50,"Trung Bình","Thấp"))),"")</f>
        <v>Trung Bình</v>
      </c>
      <c r="H39" s="123">
        <f>'B16'!T30</f>
        <v>66.666666666666998</v>
      </c>
      <c r="I39" s="84" t="str">
        <f>IFERROR(IF(H39="(-)","(-)",IF(H39&gt;70,"Cao",IF(H39&gt;=50,"Trung Bình","Thấp"))),"")</f>
        <v>Trung Bình</v>
      </c>
      <c r="J39" s="31"/>
      <c r="K39" s="24"/>
    </row>
    <row r="40" spans="2:11" x14ac:dyDescent="0.25">
      <c r="B40" s="87"/>
      <c r="C40" s="81"/>
      <c r="D40" s="87"/>
      <c r="E40" s="87"/>
      <c r="F40" s="124"/>
      <c r="G40" s="87"/>
      <c r="H40" s="124"/>
      <c r="I40" s="87"/>
      <c r="J40" s="31"/>
      <c r="K40" s="24"/>
    </row>
    <row r="41" spans="2:11" x14ac:dyDescent="0.25">
      <c r="B41" s="87"/>
      <c r="C41" s="122" t="s">
        <v>492</v>
      </c>
      <c r="D41" s="84" t="s">
        <v>628</v>
      </c>
      <c r="E41" s="86">
        <f>'A5'!D25</f>
        <v>127</v>
      </c>
      <c r="F41" s="123">
        <f>'B15'!U17</f>
        <v>80</v>
      </c>
      <c r="G41" s="84" t="str">
        <f>IFERROR(IF(F41="(-)","(-)", IF(F41&gt;70,"Cao",IF(F41&gt;=50,"Trung Bình","Thấp"))),"")</f>
        <v>Cao</v>
      </c>
      <c r="H41" s="123">
        <f>'B16'!U30</f>
        <v>66.666666666666998</v>
      </c>
      <c r="I41" s="84" t="str">
        <f>IFERROR(IF(H41="(-)","(-)",IF(H41&gt;70,"Cao",IF(H41&gt;=50,"Trung Bình","Thấp"))),"")</f>
        <v>Trung Bình</v>
      </c>
      <c r="J41" s="31"/>
      <c r="K41" s="24"/>
    </row>
    <row r="42" spans="2:11" x14ac:dyDescent="0.25">
      <c r="B42" s="87"/>
      <c r="C42" s="81"/>
      <c r="D42" s="87"/>
      <c r="E42" s="87"/>
      <c r="F42" s="124"/>
      <c r="G42" s="87"/>
      <c r="H42" s="124"/>
      <c r="I42" s="87"/>
      <c r="J42" s="31"/>
      <c r="K42" s="24"/>
    </row>
    <row r="43" spans="2:11" x14ac:dyDescent="0.25">
      <c r="B43" s="87"/>
      <c r="C43" s="122" t="s">
        <v>493</v>
      </c>
      <c r="D43" s="84" t="s">
        <v>628</v>
      </c>
      <c r="E43" s="86">
        <f>'A5'!D26</f>
        <v>121</v>
      </c>
      <c r="F43" s="123">
        <f>'B15'!V17</f>
        <v>71.666666666666998</v>
      </c>
      <c r="G43" s="84" t="str">
        <f>IFERROR(IF(F43="(-)","(-)", IF(F43&gt;70,"Cao",IF(F43&gt;=50,"Trung Bình","Thấp"))),"")</f>
        <v>Cao</v>
      </c>
      <c r="H43" s="123">
        <f>'B16'!V30</f>
        <v>66.666666666666998</v>
      </c>
      <c r="I43" s="84" t="str">
        <f>IFERROR(IF(H43="(-)","(-)",IF(H43&gt;70,"Cao",IF(H43&gt;=50,"Trung Bình","Thấp"))),"")</f>
        <v>Trung Bình</v>
      </c>
      <c r="J43" s="31"/>
      <c r="K43" s="24"/>
    </row>
    <row r="44" spans="2:11" x14ac:dyDescent="0.25">
      <c r="B44" s="87"/>
      <c r="C44" s="81"/>
      <c r="D44" s="87"/>
      <c r="E44" s="87"/>
      <c r="F44" s="124"/>
      <c r="G44" s="87"/>
      <c r="H44" s="124"/>
      <c r="I44" s="87"/>
      <c r="J44" s="31"/>
      <c r="K44" s="24"/>
    </row>
    <row r="45" spans="2:11" x14ac:dyDescent="0.25">
      <c r="B45" s="87"/>
      <c r="C45" s="122" t="s">
        <v>494</v>
      </c>
      <c r="D45" s="84" t="s">
        <v>628</v>
      </c>
      <c r="E45" s="86">
        <f>'A5'!D27</f>
        <v>72</v>
      </c>
      <c r="F45" s="123">
        <f>'B15'!W17</f>
        <v>43.333333333333002</v>
      </c>
      <c r="G45" s="84" t="str">
        <f>IFERROR(IF(F45="(-)","(-)", IF(F45&gt;70,"Cao",IF(F45&gt;=50,"Trung Bình","Thấp"))),"")</f>
        <v>Thấp</v>
      </c>
      <c r="H45" s="123">
        <f>'B16'!W30</f>
        <v>50</v>
      </c>
      <c r="I45" s="84" t="str">
        <f>IFERROR(IF(H45="(-)","(-)",IF(H45&gt;70,"Cao",IF(H45&gt;=50,"Trung Bình","Thấp"))),"")</f>
        <v>Trung Bình</v>
      </c>
      <c r="J45" s="31"/>
      <c r="K45" s="24"/>
    </row>
    <row r="46" spans="2:11" x14ac:dyDescent="0.25">
      <c r="B46" s="87"/>
      <c r="C46" s="81"/>
      <c r="D46" s="87"/>
      <c r="E46" s="87"/>
      <c r="F46" s="124"/>
      <c r="G46" s="87"/>
      <c r="H46" s="124"/>
      <c r="I46" s="87"/>
      <c r="J46" s="31"/>
      <c r="K46" s="24"/>
    </row>
    <row r="47" spans="2:11" x14ac:dyDescent="0.25">
      <c r="B47" s="87"/>
      <c r="C47" s="122" t="s">
        <v>495</v>
      </c>
      <c r="D47" s="84" t="s">
        <v>628</v>
      </c>
      <c r="E47" s="86">
        <f>'A5'!D28</f>
        <v>122</v>
      </c>
      <c r="F47" s="123">
        <f>'B15'!X17</f>
        <v>40</v>
      </c>
      <c r="G47" s="84" t="str">
        <f>IFERROR(IF(F47="(-)","(-)", IF(F47&gt;70,"Cao",IF(F47&gt;=50,"Trung Bình","Thấp"))),"")</f>
        <v>Thấp</v>
      </c>
      <c r="H47" s="123">
        <f>'B16'!X30</f>
        <v>50</v>
      </c>
      <c r="I47" s="84" t="str">
        <f>IFERROR(IF(H47="(-)","(-)",IF(H47&gt;70,"Cao",IF(H47&gt;=50,"Trung Bình","Thấp"))),"")</f>
        <v>Trung Bình</v>
      </c>
      <c r="J47" s="31"/>
      <c r="K47" s="24"/>
    </row>
    <row r="48" spans="2:11" x14ac:dyDescent="0.25">
      <c r="B48" s="87"/>
      <c r="C48" s="81"/>
      <c r="D48" s="87"/>
      <c r="E48" s="87"/>
      <c r="F48" s="124"/>
      <c r="G48" s="87"/>
      <c r="H48" s="124"/>
      <c r="I48" s="87"/>
      <c r="J48" s="31"/>
      <c r="K48" s="24"/>
    </row>
    <row r="49" spans="2:11" x14ac:dyDescent="0.25">
      <c r="B49" s="87"/>
      <c r="C49" s="122" t="s">
        <v>496</v>
      </c>
      <c r="D49" s="84" t="s">
        <v>628</v>
      </c>
      <c r="E49" s="86">
        <f>'A5'!D29</f>
        <v>72</v>
      </c>
      <c r="F49" s="123">
        <f>'B15'!Y17</f>
        <v>0</v>
      </c>
      <c r="G49" s="84" t="str">
        <f>IFERROR(IF(F49="(-)","(-)", IF(F49&gt;70,"Cao",IF(F49&gt;=50,"Trung Bình","Thấp"))),"")</f>
        <v>Thấp</v>
      </c>
      <c r="H49" s="123">
        <f>'B16'!Y30</f>
        <v>50</v>
      </c>
      <c r="I49" s="84" t="str">
        <f>IFERROR(IF(H49="(-)","(-)",IF(H49&gt;70,"Cao",IF(H49&gt;=50,"Trung Bình","Thấp"))),"")</f>
        <v>Trung Bình</v>
      </c>
      <c r="J49" s="31"/>
      <c r="K49" s="24"/>
    </row>
    <row r="50" spans="2:11" x14ac:dyDescent="0.25">
      <c r="B50" s="87"/>
      <c r="C50" s="81"/>
      <c r="D50" s="87"/>
      <c r="E50" s="87"/>
      <c r="F50" s="124"/>
      <c r="G50" s="87"/>
      <c r="H50" s="124"/>
      <c r="I50" s="87"/>
      <c r="J50" s="31"/>
      <c r="K50" s="24"/>
    </row>
    <row r="51" spans="2:11" x14ac:dyDescent="0.25">
      <c r="B51" s="125" t="s">
        <v>8</v>
      </c>
      <c r="C51" s="122" t="s">
        <v>475</v>
      </c>
      <c r="D51" s="84" t="s">
        <v>630</v>
      </c>
      <c r="E51" s="86">
        <f>'A5'!D8</f>
        <v>165</v>
      </c>
      <c r="F51" s="123">
        <f>'B15'!D17</f>
        <v>76.666666666666998</v>
      </c>
      <c r="G51" s="84" t="str">
        <f>IFERROR(IF(F51="(-)","(-)", IF(F51&gt;70,"Cao",IF(F51&gt;=50,"Trung Bình","Thấp"))),"")</f>
        <v>Cao</v>
      </c>
      <c r="H51" s="123">
        <f>'B16'!D30</f>
        <v>66.666666666666998</v>
      </c>
      <c r="I51" s="84" t="str">
        <f>IFERROR(IF(H51="(-)","(-)",IF(H51&gt;70,"Cao",IF(H51&gt;=50,"Trung Bình","Thấp"))),"")</f>
        <v>Trung Bình</v>
      </c>
      <c r="J51" s="31"/>
      <c r="K51" s="24"/>
    </row>
    <row r="52" spans="2:11" x14ac:dyDescent="0.25">
      <c r="B52" s="87"/>
      <c r="C52" s="81"/>
      <c r="D52" s="87"/>
      <c r="E52" s="87"/>
      <c r="F52" s="124"/>
      <c r="G52" s="87"/>
      <c r="H52" s="124"/>
      <c r="I52" s="87"/>
      <c r="J52" s="31"/>
      <c r="K52" s="24"/>
    </row>
    <row r="53" spans="2:11" x14ac:dyDescent="0.25">
      <c r="B53" s="87"/>
      <c r="C53" s="122" t="s">
        <v>476</v>
      </c>
      <c r="D53" s="84" t="s">
        <v>630</v>
      </c>
      <c r="E53" s="86">
        <f>'A5'!D9</f>
        <v>81</v>
      </c>
      <c r="F53" s="123">
        <f>'B15'!E17</f>
        <v>46.666666666666998</v>
      </c>
      <c r="G53" s="84" t="str">
        <f>IFERROR(IF(F53="(-)","(-)", IF(F53&gt;70,"Cao",IF(F53&gt;=50,"Trung Bình","Thấp"))),"")</f>
        <v>Thấp</v>
      </c>
      <c r="H53" s="123">
        <f>'B16'!E30</f>
        <v>50</v>
      </c>
      <c r="I53" s="84" t="str">
        <f>IFERROR(IF(H53="(-)","(-)",IF(H53&gt;70,"Cao",IF(H53&gt;=50,"Trung Bình","Thấp"))),"")</f>
        <v>Trung Bình</v>
      </c>
      <c r="J53" s="31"/>
      <c r="K53" s="24"/>
    </row>
    <row r="54" spans="2:11" x14ac:dyDescent="0.25">
      <c r="B54" s="87"/>
      <c r="C54" s="81"/>
      <c r="D54" s="87"/>
      <c r="E54" s="87"/>
      <c r="F54" s="124"/>
      <c r="G54" s="87"/>
      <c r="H54" s="124"/>
      <c r="I54" s="87"/>
      <c r="J54" s="31"/>
      <c r="K54" s="24"/>
    </row>
    <row r="55" spans="2:11" x14ac:dyDescent="0.25">
      <c r="B55" s="87"/>
      <c r="C55" s="122" t="s">
        <v>477</v>
      </c>
      <c r="D55" s="84" t="s">
        <v>630</v>
      </c>
      <c r="E55" s="86">
        <f>'A5'!D10</f>
        <v>114</v>
      </c>
      <c r="F55" s="123">
        <f>'B15'!F17</f>
        <v>73.333333333333002</v>
      </c>
      <c r="G55" s="84" t="str">
        <f>IFERROR(IF(F55="(-)","(-)", IF(F55&gt;70,"Cao",IF(F55&gt;=50,"Trung Bình","Thấp"))),"")</f>
        <v>Cao</v>
      </c>
      <c r="H55" s="123">
        <f>'B16'!F30</f>
        <v>66.666666666666998</v>
      </c>
      <c r="I55" s="84" t="str">
        <f>IFERROR(IF(H55="(-)","(-)",IF(H55&gt;70,"Cao",IF(H55&gt;=50,"Trung Bình","Thấp"))),"")</f>
        <v>Trung Bình</v>
      </c>
      <c r="J55" s="31"/>
      <c r="K55" s="24"/>
    </row>
    <row r="56" spans="2:11" x14ac:dyDescent="0.25">
      <c r="B56" s="87"/>
      <c r="C56" s="81"/>
      <c r="D56" s="87"/>
      <c r="E56" s="87"/>
      <c r="F56" s="124"/>
      <c r="G56" s="87"/>
      <c r="H56" s="124"/>
      <c r="I56" s="87"/>
      <c r="J56" s="31"/>
      <c r="K56" s="24"/>
    </row>
    <row r="57" spans="2:11" x14ac:dyDescent="0.25">
      <c r="B57" s="87"/>
      <c r="C57" s="122" t="s">
        <v>478</v>
      </c>
      <c r="D57" s="84" t="s">
        <v>630</v>
      </c>
      <c r="E57" s="86">
        <f>'A5'!D11</f>
        <v>88</v>
      </c>
      <c r="F57" s="123">
        <f>'B15'!G17</f>
        <v>66.666666666666998</v>
      </c>
      <c r="G57" s="84" t="str">
        <f>IFERROR(IF(F57="(-)","(-)", IF(F57&gt;70,"Cao",IF(F57&gt;=50,"Trung Bình","Thấp"))),"")</f>
        <v>Trung Bình</v>
      </c>
      <c r="H57" s="123">
        <f>'B16'!G30</f>
        <v>66.666666666666998</v>
      </c>
      <c r="I57" s="84" t="str">
        <f>IFERROR(IF(H57="(-)","(-)",IF(H57&gt;70,"Cao",IF(H57&gt;=50,"Trung Bình","Thấp"))),"")</f>
        <v>Trung Bình</v>
      </c>
      <c r="J57" s="31"/>
      <c r="K57" s="24"/>
    </row>
    <row r="58" spans="2:11" x14ac:dyDescent="0.25">
      <c r="B58" s="87"/>
      <c r="C58" s="81"/>
      <c r="D58" s="87"/>
      <c r="E58" s="87"/>
      <c r="F58" s="124"/>
      <c r="G58" s="87"/>
      <c r="H58" s="124"/>
      <c r="I58" s="87"/>
      <c r="J58" s="31"/>
      <c r="K58" s="24"/>
    </row>
    <row r="59" spans="2:11" x14ac:dyDescent="0.25">
      <c r="B59" s="87"/>
      <c r="C59" s="122" t="s">
        <v>479</v>
      </c>
      <c r="D59" s="84" t="s">
        <v>630</v>
      </c>
      <c r="E59" s="86">
        <f>'A5'!D12</f>
        <v>109</v>
      </c>
      <c r="F59" s="123">
        <f>'B15'!H17</f>
        <v>83.333333333333002</v>
      </c>
      <c r="G59" s="84" t="str">
        <f>IFERROR(IF(F59="(-)","(-)", IF(F59&gt;70,"Cao",IF(F59&gt;=50,"Trung Bình","Thấp"))),"")</f>
        <v>Cao</v>
      </c>
      <c r="H59" s="123">
        <f>'B16'!H30</f>
        <v>66.666666666666998</v>
      </c>
      <c r="I59" s="84" t="str">
        <f>IFERROR(IF(H59="(-)","(-)",IF(H59&gt;70,"Cao",IF(H59&gt;=50,"Trung Bình","Thấp"))),"")</f>
        <v>Trung Bình</v>
      </c>
      <c r="J59" s="31"/>
      <c r="K59" s="24"/>
    </row>
    <row r="60" spans="2:11" x14ac:dyDescent="0.25">
      <c r="B60" s="87"/>
      <c r="C60" s="81"/>
      <c r="D60" s="87"/>
      <c r="E60" s="87"/>
      <c r="F60" s="124"/>
      <c r="G60" s="87"/>
      <c r="H60" s="124"/>
      <c r="I60" s="87"/>
      <c r="J60" s="31"/>
      <c r="K60" s="24"/>
    </row>
    <row r="61" spans="2:11" x14ac:dyDescent="0.25">
      <c r="B61" s="87"/>
      <c r="C61" s="122" t="s">
        <v>480</v>
      </c>
      <c r="D61" s="84" t="s">
        <v>630</v>
      </c>
      <c r="E61" s="86">
        <f>'A5'!D13</f>
        <v>102</v>
      </c>
      <c r="F61" s="123">
        <f>'B15'!I17</f>
        <v>38.333333333333002</v>
      </c>
      <c r="G61" s="84" t="str">
        <f>IFERROR(IF(F61="(-)","(-)", IF(F61&gt;70,"Cao",IF(F61&gt;=50,"Trung Bình","Thấp"))),"")</f>
        <v>Thấp</v>
      </c>
      <c r="H61" s="123">
        <f>'B16'!I30</f>
        <v>66.666666666666998</v>
      </c>
      <c r="I61" s="84" t="str">
        <f>IFERROR(IF(H61="(-)","(-)",IF(H61&gt;70,"Cao",IF(H61&gt;=50,"Trung Bình","Thấp"))),"")</f>
        <v>Trung Bình</v>
      </c>
      <c r="J61" s="31"/>
      <c r="K61" s="24"/>
    </row>
    <row r="62" spans="2:11" x14ac:dyDescent="0.25">
      <c r="B62" s="87"/>
      <c r="C62" s="81"/>
      <c r="D62" s="87"/>
      <c r="E62" s="87"/>
      <c r="F62" s="124"/>
      <c r="G62" s="87"/>
      <c r="H62" s="124"/>
      <c r="I62" s="87"/>
      <c r="J62" s="31"/>
      <c r="K62" s="24"/>
    </row>
    <row r="63" spans="2:11" x14ac:dyDescent="0.25">
      <c r="B63" s="87"/>
      <c r="C63" s="122" t="s">
        <v>481</v>
      </c>
      <c r="D63" s="84" t="s">
        <v>630</v>
      </c>
      <c r="E63" s="86">
        <f>'A5'!D14</f>
        <v>97</v>
      </c>
      <c r="F63" s="123">
        <f>'B15'!J17</f>
        <v>83.333333333333002</v>
      </c>
      <c r="G63" s="84" t="str">
        <f>IFERROR(IF(F63="(-)","(-)", IF(F63&gt;70,"Cao",IF(F63&gt;=50,"Trung Bình","Thấp"))),"")</f>
        <v>Cao</v>
      </c>
      <c r="H63" s="123">
        <f>'B16'!J30</f>
        <v>32.5</v>
      </c>
      <c r="I63" s="84" t="str">
        <f>IFERROR(IF(H63="(-)","(-)",IF(H63&gt;70,"Cao",IF(H63&gt;=50,"Trung Bình","Thấp"))),"")</f>
        <v>Thấp</v>
      </c>
      <c r="J63" s="31"/>
      <c r="K63" s="24"/>
    </row>
    <row r="64" spans="2:11" x14ac:dyDescent="0.25">
      <c r="B64" s="87"/>
      <c r="C64" s="81"/>
      <c r="D64" s="87"/>
      <c r="E64" s="87"/>
      <c r="F64" s="124"/>
      <c r="G64" s="87"/>
      <c r="H64" s="124"/>
      <c r="I64" s="87"/>
      <c r="J64" s="31"/>
      <c r="K64" s="24"/>
    </row>
    <row r="65" spans="2:11" x14ac:dyDescent="0.25">
      <c r="B65" s="87"/>
      <c r="C65" s="122" t="s">
        <v>482</v>
      </c>
      <c r="D65" s="84" t="s">
        <v>630</v>
      </c>
      <c r="E65" s="86">
        <f>'A5'!D15</f>
        <v>102</v>
      </c>
      <c r="F65" s="123">
        <f>'B15'!K17</f>
        <v>100</v>
      </c>
      <c r="G65" s="84" t="str">
        <f>IFERROR(IF(F65="(-)","(-)", IF(F65&gt;70,"Cao",IF(F65&gt;=50,"Trung Bình","Thấp"))),"")</f>
        <v>Cao</v>
      </c>
      <c r="H65" s="123">
        <f>'B16'!K30</f>
        <v>66.666666666666998</v>
      </c>
      <c r="I65" s="84" t="str">
        <f>IFERROR(IF(H65="(-)","(-)",IF(H65&gt;70,"Cao",IF(H65&gt;=50,"Trung Bình","Thấp"))),"")</f>
        <v>Trung Bình</v>
      </c>
      <c r="J65" s="31"/>
      <c r="K65" s="24"/>
    </row>
    <row r="66" spans="2:11" x14ac:dyDescent="0.25">
      <c r="B66" s="87"/>
      <c r="C66" s="81"/>
      <c r="D66" s="87"/>
      <c r="E66" s="87"/>
      <c r="F66" s="124"/>
      <c r="G66" s="87"/>
      <c r="H66" s="124"/>
      <c r="I66" s="87"/>
      <c r="J66" s="31"/>
      <c r="K66" s="24"/>
    </row>
    <row r="67" spans="2:11" x14ac:dyDescent="0.25">
      <c r="B67" s="87"/>
      <c r="C67" s="122" t="s">
        <v>483</v>
      </c>
      <c r="D67" s="84" t="s">
        <v>630</v>
      </c>
      <c r="E67" s="86">
        <f>'A5'!D16</f>
        <v>149</v>
      </c>
      <c r="F67" s="123">
        <f>'B15'!L17</f>
        <v>100</v>
      </c>
      <c r="G67" s="84" t="str">
        <f>IFERROR(IF(F67="(-)","(-)", IF(F67&gt;70,"Cao",IF(F67&gt;=50,"Trung Bình","Thấp"))),"")</f>
        <v>Cao</v>
      </c>
      <c r="H67" s="123">
        <f>'B16'!L30</f>
        <v>66.666666666666998</v>
      </c>
      <c r="I67" s="84" t="str">
        <f>IFERROR(IF(H67="(-)","(-)",IF(H67&gt;70,"Cao",IF(H67&gt;=50,"Trung Bình","Thấp"))),"")</f>
        <v>Trung Bình</v>
      </c>
      <c r="J67" s="31"/>
      <c r="K67" s="24"/>
    </row>
    <row r="68" spans="2:11" x14ac:dyDescent="0.25">
      <c r="B68" s="87"/>
      <c r="C68" s="81"/>
      <c r="D68" s="87"/>
      <c r="E68" s="87"/>
      <c r="F68" s="124"/>
      <c r="G68" s="87"/>
      <c r="H68" s="124"/>
      <c r="I68" s="87"/>
      <c r="J68" s="31"/>
      <c r="K68" s="24"/>
    </row>
    <row r="69" spans="2:11" x14ac:dyDescent="0.25">
      <c r="B69" s="87"/>
      <c r="C69" s="122" t="s">
        <v>484</v>
      </c>
      <c r="D69" s="84" t="s">
        <v>630</v>
      </c>
      <c r="E69" s="86">
        <f>'A5'!D17</f>
        <v>112</v>
      </c>
      <c r="F69" s="123">
        <f>'B15'!M17</f>
        <v>100</v>
      </c>
      <c r="G69" s="84" t="str">
        <f>IFERROR(IF(F69="(-)","(-)", IF(F69&gt;70,"Cao",IF(F69&gt;=50,"Trung Bình","Thấp"))),"")</f>
        <v>Cao</v>
      </c>
      <c r="H69" s="123">
        <f>'B16'!M30</f>
        <v>66.666666666666998</v>
      </c>
      <c r="I69" s="84" t="str">
        <f>IFERROR(IF(H69="(-)","(-)",IF(H69&gt;70,"Cao",IF(H69&gt;=50,"Trung Bình","Thấp"))),"")</f>
        <v>Trung Bình</v>
      </c>
      <c r="J69" s="31"/>
      <c r="K69" s="24"/>
    </row>
    <row r="70" spans="2:11" x14ac:dyDescent="0.25">
      <c r="B70" s="87"/>
      <c r="C70" s="81"/>
      <c r="D70" s="87"/>
      <c r="E70" s="87"/>
      <c r="F70" s="124"/>
      <c r="G70" s="87"/>
      <c r="H70" s="124"/>
      <c r="I70" s="87"/>
      <c r="J70" s="31"/>
      <c r="K70" s="24"/>
    </row>
    <row r="71" spans="2:11" x14ac:dyDescent="0.25">
      <c r="B71" s="87"/>
      <c r="C71" s="122" t="s">
        <v>485</v>
      </c>
      <c r="D71" s="84" t="s">
        <v>630</v>
      </c>
      <c r="E71" s="86">
        <f>'A5'!D18</f>
        <v>172</v>
      </c>
      <c r="F71" s="123">
        <f>'B15'!N17</f>
        <v>63.333333333333002</v>
      </c>
      <c r="G71" s="84" t="str">
        <f>IFERROR(IF(F71="(-)","(-)", IF(F71&gt;70,"Cao",IF(F71&gt;=50,"Trung Bình","Thấp"))),"")</f>
        <v>Trung Bình</v>
      </c>
      <c r="H71" s="123">
        <f>'B16'!N30</f>
        <v>66.666666666666998</v>
      </c>
      <c r="I71" s="84" t="str">
        <f>IFERROR(IF(H71="(-)","(-)",IF(H71&gt;70,"Cao",IF(H71&gt;=50,"Trung Bình","Thấp"))),"")</f>
        <v>Trung Bình</v>
      </c>
      <c r="J71" s="31"/>
      <c r="K71" s="24"/>
    </row>
    <row r="72" spans="2:11" x14ac:dyDescent="0.25">
      <c r="B72" s="87"/>
      <c r="C72" s="81"/>
      <c r="D72" s="87"/>
      <c r="E72" s="87"/>
      <c r="F72" s="124"/>
      <c r="G72" s="87"/>
      <c r="H72" s="124"/>
      <c r="I72" s="87"/>
      <c r="J72" s="31"/>
      <c r="K72" s="24"/>
    </row>
    <row r="73" spans="2:11" x14ac:dyDescent="0.25">
      <c r="B73" s="87"/>
      <c r="C73" s="122" t="s">
        <v>486</v>
      </c>
      <c r="D73" s="84" t="s">
        <v>630</v>
      </c>
      <c r="E73" s="86">
        <f>'A5'!D19</f>
        <v>161</v>
      </c>
      <c r="F73" s="123">
        <f>'B15'!O17</f>
        <v>96.666666666666998</v>
      </c>
      <c r="G73" s="84" t="str">
        <f>IFERROR(IF(F73="(-)","(-)", IF(F73&gt;70,"Cao",IF(F73&gt;=50,"Trung Bình","Thấp"))),"")</f>
        <v>Cao</v>
      </c>
      <c r="H73" s="123">
        <f>'B16'!O30</f>
        <v>66.666666666666998</v>
      </c>
      <c r="I73" s="84" t="str">
        <f>IFERROR(IF(H73="(-)","(-)",IF(H73&gt;70,"Cao",IF(H73&gt;=50,"Trung Bình","Thấp"))),"")</f>
        <v>Trung Bình</v>
      </c>
      <c r="J73" s="31"/>
      <c r="K73" s="24"/>
    </row>
    <row r="74" spans="2:11" x14ac:dyDescent="0.25">
      <c r="B74" s="87"/>
      <c r="C74" s="81"/>
      <c r="D74" s="87"/>
      <c r="E74" s="87"/>
      <c r="F74" s="124"/>
      <c r="G74" s="87"/>
      <c r="H74" s="124"/>
      <c r="I74" s="87"/>
      <c r="J74" s="31"/>
      <c r="K74" s="24"/>
    </row>
    <row r="75" spans="2:11" x14ac:dyDescent="0.25">
      <c r="B75" s="87"/>
      <c r="C75" s="122" t="s">
        <v>487</v>
      </c>
      <c r="D75" s="84" t="s">
        <v>630</v>
      </c>
      <c r="E75" s="86">
        <f>'A5'!D20</f>
        <v>144</v>
      </c>
      <c r="F75" s="123">
        <f>'B15'!P17</f>
        <v>73.333333333333002</v>
      </c>
      <c r="G75" s="84" t="str">
        <f>IFERROR(IF(F75="(-)","(-)", IF(F75&gt;70,"Cao",IF(F75&gt;=50,"Trung Bình","Thấp"))),"")</f>
        <v>Cao</v>
      </c>
      <c r="H75" s="123">
        <f>'B16'!P30</f>
        <v>66.666666666666998</v>
      </c>
      <c r="I75" s="84" t="str">
        <f>IFERROR(IF(H75="(-)","(-)",IF(H75&gt;70,"Cao",IF(H75&gt;=50,"Trung Bình","Thấp"))),"")</f>
        <v>Trung Bình</v>
      </c>
      <c r="J75" s="31"/>
      <c r="K75" s="24"/>
    </row>
    <row r="76" spans="2:11" x14ac:dyDescent="0.25">
      <c r="B76" s="87"/>
      <c r="C76" s="81"/>
      <c r="D76" s="87"/>
      <c r="E76" s="87"/>
      <c r="F76" s="124"/>
      <c r="G76" s="87"/>
      <c r="H76" s="124"/>
      <c r="I76" s="87"/>
      <c r="J76" s="31"/>
      <c r="K76" s="24"/>
    </row>
    <row r="77" spans="2:11" x14ac:dyDescent="0.25">
      <c r="B77" s="87"/>
      <c r="C77" s="122" t="s">
        <v>488</v>
      </c>
      <c r="D77" s="84" t="s">
        <v>630</v>
      </c>
      <c r="E77" s="86">
        <f>'A5'!D21</f>
        <v>96</v>
      </c>
      <c r="F77" s="123">
        <f>'B15'!Q17</f>
        <v>100</v>
      </c>
      <c r="G77" s="84" t="str">
        <f>IFERROR(IF(F77="(-)","(-)", IF(F77&gt;70,"Cao",IF(F77&gt;=50,"Trung Bình","Thấp"))),"")</f>
        <v>Cao</v>
      </c>
      <c r="H77" s="123">
        <f>'B16'!Q30</f>
        <v>50</v>
      </c>
      <c r="I77" s="84" t="str">
        <f>IFERROR(IF(H77="(-)","(-)",IF(H77&gt;70,"Cao",IF(H77&gt;=50,"Trung Bình","Thấp"))),"")</f>
        <v>Trung Bình</v>
      </c>
      <c r="J77" s="31"/>
      <c r="K77" s="24"/>
    </row>
    <row r="78" spans="2:11" x14ac:dyDescent="0.25">
      <c r="B78" s="87"/>
      <c r="C78" s="81"/>
      <c r="D78" s="87"/>
      <c r="E78" s="87"/>
      <c r="F78" s="124"/>
      <c r="G78" s="87"/>
      <c r="H78" s="124"/>
      <c r="I78" s="87"/>
      <c r="J78" s="31"/>
      <c r="K78" s="24"/>
    </row>
    <row r="79" spans="2:11" x14ac:dyDescent="0.25">
      <c r="B79" s="87"/>
      <c r="C79" s="122" t="s">
        <v>489</v>
      </c>
      <c r="D79" s="84" t="s">
        <v>630</v>
      </c>
      <c r="E79" s="86">
        <f>'A5'!D22</f>
        <v>112</v>
      </c>
      <c r="F79" s="123">
        <f>'B15'!R17</f>
        <v>66.666666666666998</v>
      </c>
      <c r="G79" s="84" t="str">
        <f>IFERROR(IF(F79="(-)","(-)", IF(F79&gt;70,"Cao",IF(F79&gt;=50,"Trung Bình","Thấp"))),"")</f>
        <v>Trung Bình</v>
      </c>
      <c r="H79" s="123">
        <f>'B16'!R30</f>
        <v>66.666666666666998</v>
      </c>
      <c r="I79" s="84" t="str">
        <f>IFERROR(IF(H79="(-)","(-)",IF(H79&gt;70,"Cao",IF(H79&gt;=50,"Trung Bình","Thấp"))),"")</f>
        <v>Trung Bình</v>
      </c>
      <c r="J79" s="31"/>
      <c r="K79" s="24"/>
    </row>
    <row r="80" spans="2:11" x14ac:dyDescent="0.25">
      <c r="B80" s="87"/>
      <c r="C80" s="81"/>
      <c r="D80" s="87"/>
      <c r="E80" s="87"/>
      <c r="F80" s="124"/>
      <c r="G80" s="87"/>
      <c r="H80" s="124"/>
      <c r="I80" s="87"/>
      <c r="J80" s="31"/>
      <c r="K80" s="24"/>
    </row>
    <row r="81" spans="1:11" x14ac:dyDescent="0.25">
      <c r="B81" s="87"/>
      <c r="C81" s="122" t="s">
        <v>490</v>
      </c>
      <c r="D81" s="84" t="s">
        <v>630</v>
      </c>
      <c r="E81" s="86">
        <f>'A5'!D23</f>
        <v>171</v>
      </c>
      <c r="F81" s="123">
        <f>'B15'!S17</f>
        <v>40</v>
      </c>
      <c r="G81" s="84" t="str">
        <f>IFERROR(IF(F81="(-)","(-)", IF(F81&gt;70,"Cao",IF(F81&gt;=50,"Trung Bình","Thấp"))),"")</f>
        <v>Thấp</v>
      </c>
      <c r="H81" s="123">
        <f>'B16'!S30</f>
        <v>66.666666666666998</v>
      </c>
      <c r="I81" s="84" t="str">
        <f>IFERROR(IF(H81="(-)","(-)",IF(H81&gt;70,"Cao",IF(H81&gt;=50,"Trung Bình","Thấp"))),"")</f>
        <v>Trung Bình</v>
      </c>
      <c r="J81" s="31"/>
      <c r="K81" s="24"/>
    </row>
    <row r="82" spans="1:11" x14ac:dyDescent="0.25">
      <c r="B82" s="87"/>
      <c r="C82" s="81"/>
      <c r="D82" s="87"/>
      <c r="E82" s="87"/>
      <c r="F82" s="124"/>
      <c r="G82" s="87"/>
      <c r="H82" s="124"/>
      <c r="I82" s="87"/>
      <c r="J82" s="31"/>
      <c r="K82" s="24"/>
    </row>
    <row r="83" spans="1:11" x14ac:dyDescent="0.25">
      <c r="B83" s="87"/>
      <c r="C83" s="122" t="s">
        <v>491</v>
      </c>
      <c r="D83" s="84" t="s">
        <v>630</v>
      </c>
      <c r="E83" s="86">
        <f>'A5'!D24</f>
        <v>110</v>
      </c>
      <c r="F83" s="123">
        <f>'B15'!T17</f>
        <v>65</v>
      </c>
      <c r="G83" s="84" t="str">
        <f>IFERROR(IF(F83="(-)","(-)", IF(F83&gt;70,"Cao",IF(F83&gt;=50,"Trung Bình","Thấp"))),"")</f>
        <v>Trung Bình</v>
      </c>
      <c r="H83" s="123">
        <f>'B16'!T30</f>
        <v>66.666666666666998</v>
      </c>
      <c r="I83" s="84" t="str">
        <f>IFERROR(IF(H83="(-)","(-)",IF(H83&gt;70,"Cao",IF(H83&gt;=50,"Trung Bình","Thấp"))),"")</f>
        <v>Trung Bình</v>
      </c>
      <c r="J83" s="31"/>
      <c r="K83" s="24"/>
    </row>
    <row r="84" spans="1:11" x14ac:dyDescent="0.25">
      <c r="B84" s="87"/>
      <c r="C84" s="81"/>
      <c r="D84" s="87"/>
      <c r="E84" s="87"/>
      <c r="F84" s="124"/>
      <c r="G84" s="87"/>
      <c r="H84" s="124"/>
      <c r="I84" s="87"/>
      <c r="J84" s="31"/>
      <c r="K84" s="24"/>
    </row>
    <row r="85" spans="1:11" x14ac:dyDescent="0.25">
      <c r="B85" s="87"/>
      <c r="C85" s="122" t="s">
        <v>492</v>
      </c>
      <c r="D85" s="84" t="s">
        <v>630</v>
      </c>
      <c r="E85" s="86">
        <f>'A5'!D25</f>
        <v>127</v>
      </c>
      <c r="F85" s="123">
        <f>'B15'!U17</f>
        <v>80</v>
      </c>
      <c r="G85" s="84" t="str">
        <f>IFERROR(IF(F85="(-)","(-)", IF(F85&gt;70,"Cao",IF(F85&gt;=50,"Trung Bình","Thấp"))),"")</f>
        <v>Cao</v>
      </c>
      <c r="H85" s="123">
        <f>'B16'!U30</f>
        <v>66.666666666666998</v>
      </c>
      <c r="I85" s="84" t="str">
        <f>IFERROR(IF(H85="(-)","(-)",IF(H85&gt;70,"Cao",IF(H85&gt;=50,"Trung Bình","Thấp"))),"")</f>
        <v>Trung Bình</v>
      </c>
      <c r="J85" s="31"/>
      <c r="K85" s="24"/>
    </row>
    <row r="86" spans="1:11" x14ac:dyDescent="0.25">
      <c r="B86" s="87"/>
      <c r="C86" s="81"/>
      <c r="D86" s="87"/>
      <c r="E86" s="87"/>
      <c r="F86" s="124"/>
      <c r="G86" s="87"/>
      <c r="H86" s="124"/>
      <c r="I86" s="87"/>
      <c r="J86" s="31"/>
      <c r="K86" s="24"/>
    </row>
    <row r="87" spans="1:11" x14ac:dyDescent="0.25">
      <c r="B87" s="87"/>
      <c r="C87" s="122" t="s">
        <v>493</v>
      </c>
      <c r="D87" s="84" t="s">
        <v>630</v>
      </c>
      <c r="E87" s="86">
        <f>'A5'!D26</f>
        <v>121</v>
      </c>
      <c r="F87" s="123">
        <f>'B15'!V17</f>
        <v>71.666666666666998</v>
      </c>
      <c r="G87" s="84" t="str">
        <f>IFERROR(IF(F87="(-)","(-)", IF(F87&gt;70,"Cao",IF(F87&gt;=50,"Trung Bình","Thấp"))),"")</f>
        <v>Cao</v>
      </c>
      <c r="H87" s="123">
        <f>'B16'!V30</f>
        <v>66.666666666666998</v>
      </c>
      <c r="I87" s="84" t="str">
        <f>IFERROR(IF(H87="(-)","(-)",IF(H87&gt;70,"Cao",IF(H87&gt;=50,"Trung Bình","Thấp"))),"")</f>
        <v>Trung Bình</v>
      </c>
      <c r="J87" s="31"/>
      <c r="K87" s="24"/>
    </row>
    <row r="88" spans="1:11" x14ac:dyDescent="0.25">
      <c r="B88" s="87"/>
      <c r="C88" s="81"/>
      <c r="D88" s="87"/>
      <c r="E88" s="87"/>
      <c r="F88" s="124"/>
      <c r="G88" s="87"/>
      <c r="H88" s="124"/>
      <c r="I88" s="87"/>
      <c r="J88" s="31"/>
      <c r="K88" s="24"/>
    </row>
    <row r="89" spans="1:11" x14ac:dyDescent="0.25">
      <c r="B89" s="87"/>
      <c r="C89" s="122" t="s">
        <v>494</v>
      </c>
      <c r="D89" s="84" t="s">
        <v>630</v>
      </c>
      <c r="E89" s="86">
        <f>'A5'!D27</f>
        <v>72</v>
      </c>
      <c r="F89" s="123">
        <f>'B15'!W17</f>
        <v>43.333333333333002</v>
      </c>
      <c r="G89" s="84" t="str">
        <f>IFERROR(IF(F89="(-)","(-)", IF(F89&gt;70,"Cao",IF(F89&gt;=50,"Trung Bình","Thấp"))),"")</f>
        <v>Thấp</v>
      </c>
      <c r="H89" s="123">
        <f>'B16'!W30</f>
        <v>50</v>
      </c>
      <c r="I89" s="84" t="str">
        <f>IFERROR(IF(H89="(-)","(-)",IF(H89&gt;70,"Cao",IF(H89&gt;=50,"Trung Bình","Thấp"))),"")</f>
        <v>Trung Bình</v>
      </c>
      <c r="J89" s="31"/>
      <c r="K89" s="24"/>
    </row>
    <row r="90" spans="1:11" x14ac:dyDescent="0.25">
      <c r="B90" s="87"/>
      <c r="C90" s="81"/>
      <c r="D90" s="87"/>
      <c r="E90" s="87"/>
      <c r="F90" s="124"/>
      <c r="G90" s="87"/>
      <c r="H90" s="124"/>
      <c r="I90" s="87"/>
      <c r="J90" s="31"/>
      <c r="K90" s="24"/>
    </row>
    <row r="91" spans="1:11" x14ac:dyDescent="0.25">
      <c r="B91" s="87"/>
      <c r="C91" s="122" t="s">
        <v>495</v>
      </c>
      <c r="D91" s="84" t="s">
        <v>630</v>
      </c>
      <c r="E91" s="86">
        <f>'A5'!D28</f>
        <v>122</v>
      </c>
      <c r="F91" s="123">
        <f>'B15'!X17</f>
        <v>40</v>
      </c>
      <c r="G91" s="84" t="str">
        <f>IFERROR(IF(F91="(-)","(-)", IF(F91&gt;70,"Cao",IF(F91&gt;=50,"Trung Bình","Thấp"))),"")</f>
        <v>Thấp</v>
      </c>
      <c r="H91" s="123">
        <f>'B16'!X30</f>
        <v>50</v>
      </c>
      <c r="I91" s="84" t="str">
        <f>IFERROR(IF(H91="(-)","(-)",IF(H91&gt;70,"Cao",IF(H91&gt;=50,"Trung Bình","Thấp"))),"")</f>
        <v>Trung Bình</v>
      </c>
      <c r="J91" s="31"/>
      <c r="K91" s="24"/>
    </row>
    <row r="92" spans="1:11" x14ac:dyDescent="0.25">
      <c r="B92" s="87"/>
      <c r="C92" s="81"/>
      <c r="D92" s="87"/>
      <c r="E92" s="87"/>
      <c r="F92" s="124"/>
      <c r="G92" s="87"/>
      <c r="H92" s="124"/>
      <c r="I92" s="87"/>
      <c r="J92" s="31"/>
      <c r="K92" s="24"/>
    </row>
    <row r="93" spans="1:11" x14ac:dyDescent="0.25">
      <c r="B93" s="87"/>
      <c r="C93" s="122" t="s">
        <v>496</v>
      </c>
      <c r="D93" s="84" t="s">
        <v>630</v>
      </c>
      <c r="E93" s="86">
        <f>'A5'!D29</f>
        <v>72</v>
      </c>
      <c r="F93" s="123">
        <f>'B15'!Y17</f>
        <v>0</v>
      </c>
      <c r="G93" s="84" t="str">
        <f>IFERROR(IF(F93="(-)","(-)", IF(F93&gt;70,"Cao",IF(F93&gt;=50,"Trung Bình","Thấp"))),"")</f>
        <v>Thấp</v>
      </c>
      <c r="H93" s="123">
        <f>'B16'!Y30</f>
        <v>50</v>
      </c>
      <c r="I93" s="84" t="str">
        <f>IFERROR(IF(H93="(-)","(-)",IF(H93&gt;70,"Cao",IF(H93&gt;=50,"Trung Bình","Thấp"))),"")</f>
        <v>Trung Bình</v>
      </c>
      <c r="J93" s="31"/>
      <c r="K93" s="24"/>
    </row>
    <row r="94" spans="1:11" x14ac:dyDescent="0.25">
      <c r="B94" s="87"/>
      <c r="C94" s="81"/>
      <c r="D94" s="87"/>
      <c r="E94" s="87"/>
      <c r="F94" s="124"/>
      <c r="G94" s="87"/>
      <c r="H94" s="124"/>
      <c r="I94" s="87"/>
      <c r="J94" s="31"/>
      <c r="K94" s="24"/>
    </row>
    <row r="95" spans="1:11" x14ac:dyDescent="0.25">
      <c r="A95" s="5" t="s">
        <v>420</v>
      </c>
    </row>
  </sheetData>
  <sheetProtection formatCells="0" formatColumns="0" formatRows="0" insertColumns="0" insertRows="0" insertHyperlinks="0" deleteColumns="0" deleteRows="0" sort="0" autoFilter="0" pivotTables="0"/>
  <mergeCells count="316">
    <mergeCell ref="H93:H94"/>
    <mergeCell ref="I93:I94"/>
    <mergeCell ref="B51:B94"/>
    <mergeCell ref="C93:C94"/>
    <mergeCell ref="D93:D94"/>
    <mergeCell ref="E93:E94"/>
    <mergeCell ref="F93:F94"/>
    <mergeCell ref="G93:G94"/>
    <mergeCell ref="H89:H90"/>
    <mergeCell ref="I89:I90"/>
    <mergeCell ref="C91:C92"/>
    <mergeCell ref="D91:D92"/>
    <mergeCell ref="E91:E92"/>
    <mergeCell ref="F91:F92"/>
    <mergeCell ref="G91:G92"/>
    <mergeCell ref="H91:H92"/>
    <mergeCell ref="I91:I92"/>
    <mergeCell ref="C89:C90"/>
    <mergeCell ref="D89:D90"/>
    <mergeCell ref="E89:E90"/>
    <mergeCell ref="F89:F90"/>
    <mergeCell ref="G89:G90"/>
    <mergeCell ref="H85:H86"/>
    <mergeCell ref="I85:I86"/>
    <mergeCell ref="C87:C88"/>
    <mergeCell ref="D87:D88"/>
    <mergeCell ref="E87:E88"/>
    <mergeCell ref="F87:F88"/>
    <mergeCell ref="G87:G88"/>
    <mergeCell ref="H87:H88"/>
    <mergeCell ref="I87:I88"/>
    <mergeCell ref="C85:C86"/>
    <mergeCell ref="D85:D86"/>
    <mergeCell ref="E85:E86"/>
    <mergeCell ref="F85:F86"/>
    <mergeCell ref="G85:G86"/>
    <mergeCell ref="H81:H82"/>
    <mergeCell ref="I81:I82"/>
    <mergeCell ref="C83:C84"/>
    <mergeCell ref="D83:D84"/>
    <mergeCell ref="E83:E84"/>
    <mergeCell ref="F83:F84"/>
    <mergeCell ref="G83:G84"/>
    <mergeCell ref="H83:H84"/>
    <mergeCell ref="I83:I84"/>
    <mergeCell ref="C81:C82"/>
    <mergeCell ref="D81:D82"/>
    <mergeCell ref="E81:E82"/>
    <mergeCell ref="F81:F82"/>
    <mergeCell ref="G81:G82"/>
    <mergeCell ref="H77:H78"/>
    <mergeCell ref="I77:I78"/>
    <mergeCell ref="C79:C80"/>
    <mergeCell ref="D79:D80"/>
    <mergeCell ref="E79:E80"/>
    <mergeCell ref="F79:F80"/>
    <mergeCell ref="G79:G80"/>
    <mergeCell ref="H79:H80"/>
    <mergeCell ref="I79:I80"/>
    <mergeCell ref="C77:C78"/>
    <mergeCell ref="D77:D78"/>
    <mergeCell ref="E77:E78"/>
    <mergeCell ref="F77:F78"/>
    <mergeCell ref="G77:G78"/>
    <mergeCell ref="H73:H74"/>
    <mergeCell ref="I73:I74"/>
    <mergeCell ref="C75:C76"/>
    <mergeCell ref="D75:D76"/>
    <mergeCell ref="E75:E76"/>
    <mergeCell ref="F75:F76"/>
    <mergeCell ref="G75:G76"/>
    <mergeCell ref="H75:H76"/>
    <mergeCell ref="I75:I76"/>
    <mergeCell ref="C73:C74"/>
    <mergeCell ref="D73:D74"/>
    <mergeCell ref="E73:E74"/>
    <mergeCell ref="F73:F74"/>
    <mergeCell ref="G73:G74"/>
    <mergeCell ref="H69:H70"/>
    <mergeCell ref="I69:I70"/>
    <mergeCell ref="C71:C72"/>
    <mergeCell ref="D71:D72"/>
    <mergeCell ref="E71:E72"/>
    <mergeCell ref="F71:F72"/>
    <mergeCell ref="G71:G72"/>
    <mergeCell ref="H71:H72"/>
    <mergeCell ref="I71:I72"/>
    <mergeCell ref="C69:C70"/>
    <mergeCell ref="D69:D70"/>
    <mergeCell ref="E69:E70"/>
    <mergeCell ref="F69:F70"/>
    <mergeCell ref="G69:G70"/>
    <mergeCell ref="H65:H66"/>
    <mergeCell ref="I65:I66"/>
    <mergeCell ref="C67:C68"/>
    <mergeCell ref="D67:D68"/>
    <mergeCell ref="E67:E68"/>
    <mergeCell ref="F67:F68"/>
    <mergeCell ref="G67:G68"/>
    <mergeCell ref="H67:H68"/>
    <mergeCell ref="I67:I68"/>
    <mergeCell ref="C65:C66"/>
    <mergeCell ref="D65:D66"/>
    <mergeCell ref="E65:E66"/>
    <mergeCell ref="F65:F66"/>
    <mergeCell ref="G65:G66"/>
    <mergeCell ref="H61:H62"/>
    <mergeCell ref="I61:I62"/>
    <mergeCell ref="C63:C64"/>
    <mergeCell ref="D63:D64"/>
    <mergeCell ref="E63:E64"/>
    <mergeCell ref="F63:F64"/>
    <mergeCell ref="G63:G64"/>
    <mergeCell ref="H63:H64"/>
    <mergeCell ref="I63:I64"/>
    <mergeCell ref="C61:C62"/>
    <mergeCell ref="D61:D62"/>
    <mergeCell ref="E61:E62"/>
    <mergeCell ref="F61:F62"/>
    <mergeCell ref="G61:G62"/>
    <mergeCell ref="H57:H58"/>
    <mergeCell ref="I57:I58"/>
    <mergeCell ref="C59:C60"/>
    <mergeCell ref="D59:D60"/>
    <mergeCell ref="E59:E60"/>
    <mergeCell ref="F59:F60"/>
    <mergeCell ref="G59:G60"/>
    <mergeCell ref="H59:H60"/>
    <mergeCell ref="I59:I60"/>
    <mergeCell ref="C57:C58"/>
    <mergeCell ref="D57:D58"/>
    <mergeCell ref="E57:E58"/>
    <mergeCell ref="F57:F58"/>
    <mergeCell ref="G57:G58"/>
    <mergeCell ref="H53:H54"/>
    <mergeCell ref="I53:I54"/>
    <mergeCell ref="C55:C56"/>
    <mergeCell ref="D55:D56"/>
    <mergeCell ref="E55:E56"/>
    <mergeCell ref="F55:F56"/>
    <mergeCell ref="G55:G56"/>
    <mergeCell ref="H55:H56"/>
    <mergeCell ref="I55:I56"/>
    <mergeCell ref="C53:C54"/>
    <mergeCell ref="D53:D54"/>
    <mergeCell ref="E53:E54"/>
    <mergeCell ref="F53:F54"/>
    <mergeCell ref="G53:G54"/>
    <mergeCell ref="H49:H50"/>
    <mergeCell ref="I49:I50"/>
    <mergeCell ref="B7:B50"/>
    <mergeCell ref="C51:C52"/>
    <mergeCell ref="D51:D52"/>
    <mergeCell ref="E51:E52"/>
    <mergeCell ref="F51:F52"/>
    <mergeCell ref="G51:G52"/>
    <mergeCell ref="H51:H52"/>
    <mergeCell ref="I51:I52"/>
    <mergeCell ref="C49:C50"/>
    <mergeCell ref="D49:D50"/>
    <mergeCell ref="E49:E50"/>
    <mergeCell ref="F49:F50"/>
    <mergeCell ref="G49:G50"/>
    <mergeCell ref="H45:H46"/>
    <mergeCell ref="I45:I46"/>
    <mergeCell ref="C47:C48"/>
    <mergeCell ref="D47:D48"/>
    <mergeCell ref="E47:E48"/>
    <mergeCell ref="F47:F48"/>
    <mergeCell ref="G47:G48"/>
    <mergeCell ref="H47:H48"/>
    <mergeCell ref="I47:I48"/>
    <mergeCell ref="C45:C46"/>
    <mergeCell ref="D45:D46"/>
    <mergeCell ref="E45:E46"/>
    <mergeCell ref="F45:F46"/>
    <mergeCell ref="G45:G46"/>
    <mergeCell ref="H41:H42"/>
    <mergeCell ref="I41:I42"/>
    <mergeCell ref="C43:C44"/>
    <mergeCell ref="D43:D44"/>
    <mergeCell ref="E43:E44"/>
    <mergeCell ref="F43:F44"/>
    <mergeCell ref="G43:G44"/>
    <mergeCell ref="H43:H44"/>
    <mergeCell ref="I43:I44"/>
    <mergeCell ref="C41:C42"/>
    <mergeCell ref="D41:D42"/>
    <mergeCell ref="E41:E42"/>
    <mergeCell ref="F41:F42"/>
    <mergeCell ref="G41:G42"/>
    <mergeCell ref="H37:H38"/>
    <mergeCell ref="I37:I38"/>
    <mergeCell ref="C39:C40"/>
    <mergeCell ref="D39:D40"/>
    <mergeCell ref="E39:E40"/>
    <mergeCell ref="F39:F40"/>
    <mergeCell ref="G39:G40"/>
    <mergeCell ref="H39:H40"/>
    <mergeCell ref="I39:I40"/>
    <mergeCell ref="C37:C38"/>
    <mergeCell ref="D37:D38"/>
    <mergeCell ref="E37:E38"/>
    <mergeCell ref="F37:F38"/>
    <mergeCell ref="G37:G38"/>
    <mergeCell ref="H33:H34"/>
    <mergeCell ref="I33:I34"/>
    <mergeCell ref="C35:C36"/>
    <mergeCell ref="D35:D36"/>
    <mergeCell ref="E35:E36"/>
    <mergeCell ref="F35:F36"/>
    <mergeCell ref="G35:G36"/>
    <mergeCell ref="H35:H36"/>
    <mergeCell ref="I35:I36"/>
    <mergeCell ref="C33:C34"/>
    <mergeCell ref="D33:D34"/>
    <mergeCell ref="E33:E34"/>
    <mergeCell ref="F33:F34"/>
    <mergeCell ref="G33:G34"/>
    <mergeCell ref="H29:H30"/>
    <mergeCell ref="I29:I30"/>
    <mergeCell ref="C31:C32"/>
    <mergeCell ref="D31:D32"/>
    <mergeCell ref="E31:E32"/>
    <mergeCell ref="F31:F32"/>
    <mergeCell ref="G31:G32"/>
    <mergeCell ref="H31:H32"/>
    <mergeCell ref="I31:I32"/>
    <mergeCell ref="C29:C30"/>
    <mergeCell ref="D29:D30"/>
    <mergeCell ref="E29:E30"/>
    <mergeCell ref="F29:F30"/>
    <mergeCell ref="G29:G30"/>
    <mergeCell ref="H25:H26"/>
    <mergeCell ref="I25:I26"/>
    <mergeCell ref="C27:C28"/>
    <mergeCell ref="D27:D28"/>
    <mergeCell ref="E27:E28"/>
    <mergeCell ref="F27:F28"/>
    <mergeCell ref="G27:G28"/>
    <mergeCell ref="H27:H28"/>
    <mergeCell ref="I27:I28"/>
    <mergeCell ref="C25:C26"/>
    <mergeCell ref="D25:D26"/>
    <mergeCell ref="E25:E26"/>
    <mergeCell ref="F25:F26"/>
    <mergeCell ref="G25:G26"/>
    <mergeCell ref="H21:H22"/>
    <mergeCell ref="I21:I22"/>
    <mergeCell ref="C23:C24"/>
    <mergeCell ref="D23:D24"/>
    <mergeCell ref="E23:E24"/>
    <mergeCell ref="F23:F24"/>
    <mergeCell ref="G23:G24"/>
    <mergeCell ref="H23:H24"/>
    <mergeCell ref="I23:I24"/>
    <mergeCell ref="C21:C22"/>
    <mergeCell ref="D21:D22"/>
    <mergeCell ref="E21:E22"/>
    <mergeCell ref="F21:F22"/>
    <mergeCell ref="G21:G22"/>
    <mergeCell ref="H17:H18"/>
    <mergeCell ref="I17:I18"/>
    <mergeCell ref="C19:C20"/>
    <mergeCell ref="D19:D20"/>
    <mergeCell ref="E19:E20"/>
    <mergeCell ref="F19:F20"/>
    <mergeCell ref="G19:G20"/>
    <mergeCell ref="H19:H20"/>
    <mergeCell ref="I19:I20"/>
    <mergeCell ref="C17:C18"/>
    <mergeCell ref="D17:D18"/>
    <mergeCell ref="E17:E18"/>
    <mergeCell ref="F17:F18"/>
    <mergeCell ref="G17:G18"/>
    <mergeCell ref="H13:H14"/>
    <mergeCell ref="I13:I14"/>
    <mergeCell ref="C15:C16"/>
    <mergeCell ref="D15:D16"/>
    <mergeCell ref="E15:E16"/>
    <mergeCell ref="F15:F16"/>
    <mergeCell ref="G15:G16"/>
    <mergeCell ref="H15:H16"/>
    <mergeCell ref="I15:I16"/>
    <mergeCell ref="C13:C14"/>
    <mergeCell ref="D13:D14"/>
    <mergeCell ref="E13:E14"/>
    <mergeCell ref="F13:F14"/>
    <mergeCell ref="G13:G14"/>
    <mergeCell ref="H9:H10"/>
    <mergeCell ref="I9:I10"/>
    <mergeCell ref="C11:C12"/>
    <mergeCell ref="D11:D12"/>
    <mergeCell ref="E11:E12"/>
    <mergeCell ref="F11:F12"/>
    <mergeCell ref="G11:G12"/>
    <mergeCell ref="H11:H12"/>
    <mergeCell ref="I11:I12"/>
    <mergeCell ref="C9:C10"/>
    <mergeCell ref="D9:D10"/>
    <mergeCell ref="E9:E10"/>
    <mergeCell ref="F9:F10"/>
    <mergeCell ref="G9:G10"/>
    <mergeCell ref="H4:I4"/>
    <mergeCell ref="C7:C8"/>
    <mergeCell ref="D7:D8"/>
    <mergeCell ref="E7:E8"/>
    <mergeCell ref="F7:F8"/>
    <mergeCell ref="G7:G8"/>
    <mergeCell ref="H7:H8"/>
    <mergeCell ref="I7:I8"/>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94" xr:uid="{00000000-0002-0000-1D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D00-000000000000}">
          <x14:formula1>
            <xm:f>Data!$D$47:$D$48</xm:f>
          </x14:formula1>
          <xm:sqref>J7:J94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K95"/>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1121</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'B15'!D21</f>
        <v>90</v>
      </c>
      <c r="G7" s="84" t="str">
        <f>IFERROR(IF(F7="(-)","(-)", IF(F7&gt;70,"Cao",IF(F7&gt;=50,"Trung Bình","Thấp"))),"")</f>
        <v>Cao</v>
      </c>
      <c r="H7" s="123">
        <f>'B16'!D38</f>
        <v>0.22222222222221999</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122" t="s">
        <v>476</v>
      </c>
      <c r="D9" s="84" t="s">
        <v>628</v>
      </c>
      <c r="E9" s="86">
        <f>'A5'!D9</f>
        <v>81</v>
      </c>
      <c r="F9" s="123">
        <f>'B15'!E21</f>
        <v>33.333333333333002</v>
      </c>
      <c r="G9" s="84" t="str">
        <f>IFERROR(IF(F9="(-)","(-)", IF(F9&gt;70,"Cao",IF(F9&gt;=50,"Trung Bình","Thấp"))),"")</f>
        <v>Thấp</v>
      </c>
      <c r="H9" s="123">
        <f>'B16'!E38</f>
        <v>0</v>
      </c>
      <c r="I9" s="84" t="str">
        <f>IFERROR(IF(H9="(-)","(-)",IF(H9&gt;70,"Cao",IF(H9&gt;=50,"Trung Bình","Thấp"))),"")</f>
        <v>Thấp</v>
      </c>
      <c r="J9" s="31"/>
      <c r="K9" s="24"/>
    </row>
    <row r="10" spans="2:11" x14ac:dyDescent="0.25">
      <c r="B10" s="87"/>
      <c r="C10" s="81"/>
      <c r="D10" s="87"/>
      <c r="E10" s="87"/>
      <c r="F10" s="124"/>
      <c r="G10" s="87"/>
      <c r="H10" s="124"/>
      <c r="I10" s="87"/>
      <c r="J10" s="31"/>
      <c r="K10" s="24"/>
    </row>
    <row r="11" spans="2:11" x14ac:dyDescent="0.25">
      <c r="B11" s="87"/>
      <c r="C11" s="122" t="s">
        <v>477</v>
      </c>
      <c r="D11" s="84" t="s">
        <v>628</v>
      </c>
      <c r="E11" s="86">
        <f>'A5'!D10</f>
        <v>114</v>
      </c>
      <c r="F11" s="123">
        <f>'B15'!F21</f>
        <v>100</v>
      </c>
      <c r="G11" s="84" t="str">
        <f>IFERROR(IF(F11="(-)","(-)", IF(F11&gt;70,"Cao",IF(F11&gt;=50,"Trung Bình","Thấp"))),"")</f>
        <v>Cao</v>
      </c>
      <c r="H11" s="123">
        <f>'B16'!F38</f>
        <v>2.8368794326240998</v>
      </c>
      <c r="I11" s="84" t="str">
        <f>IFERROR(IF(H11="(-)","(-)",IF(H11&gt;70,"Cao",IF(H11&gt;=50,"Trung Bình","Thấp"))),"")</f>
        <v>Thấp</v>
      </c>
      <c r="J11" s="31"/>
      <c r="K11" s="24"/>
    </row>
    <row r="12" spans="2:11" x14ac:dyDescent="0.25">
      <c r="B12" s="87"/>
      <c r="C12" s="81"/>
      <c r="D12" s="87"/>
      <c r="E12" s="87"/>
      <c r="F12" s="124"/>
      <c r="G12" s="87"/>
      <c r="H12" s="124"/>
      <c r="I12" s="87"/>
      <c r="J12" s="31"/>
      <c r="K12" s="24"/>
    </row>
    <row r="13" spans="2:11" x14ac:dyDescent="0.25">
      <c r="B13" s="87"/>
      <c r="C13" s="122" t="s">
        <v>478</v>
      </c>
      <c r="D13" s="84" t="s">
        <v>628</v>
      </c>
      <c r="E13" s="86">
        <f>'A5'!D11</f>
        <v>88</v>
      </c>
      <c r="F13" s="123">
        <f>'B15'!G21</f>
        <v>80</v>
      </c>
      <c r="G13" s="84" t="str">
        <f>IFERROR(IF(F13="(-)","(-)", IF(F13&gt;70,"Cao",IF(F13&gt;=50,"Trung Bình","Thấp"))),"")</f>
        <v>Cao</v>
      </c>
      <c r="H13" s="123">
        <f>'B16'!G38</f>
        <v>1.2012012012012001</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122" t="s">
        <v>479</v>
      </c>
      <c r="D15" s="84" t="s">
        <v>628</v>
      </c>
      <c r="E15" s="86">
        <f>'A5'!D12</f>
        <v>109</v>
      </c>
      <c r="F15" s="123">
        <f>'B15'!H21</f>
        <v>80</v>
      </c>
      <c r="G15" s="84" t="str">
        <f>IFERROR(IF(F15="(-)","(-)", IF(F15&gt;70,"Cao",IF(F15&gt;=50,"Trung Bình","Thấp"))),"")</f>
        <v>Cao</v>
      </c>
      <c r="H15" s="123">
        <f>'B16'!H38</f>
        <v>1.1695906432748999</v>
      </c>
      <c r="I15" s="84" t="str">
        <f>IFERROR(IF(H15="(-)","(-)",IF(H15&gt;70,"Cao",IF(H15&gt;=50,"Trung Bình","Thấp"))),"")</f>
        <v>Thấp</v>
      </c>
      <c r="J15" s="31"/>
      <c r="K15" s="24"/>
    </row>
    <row r="16" spans="2:11" x14ac:dyDescent="0.25">
      <c r="B16" s="87"/>
      <c r="C16" s="81"/>
      <c r="D16" s="87"/>
      <c r="E16" s="87"/>
      <c r="F16" s="124"/>
      <c r="G16" s="87"/>
      <c r="H16" s="124"/>
      <c r="I16" s="87"/>
      <c r="J16" s="31"/>
      <c r="K16" s="24"/>
    </row>
    <row r="17" spans="2:11" x14ac:dyDescent="0.25">
      <c r="B17" s="87"/>
      <c r="C17" s="122" t="s">
        <v>480</v>
      </c>
      <c r="D17" s="84" t="s">
        <v>628</v>
      </c>
      <c r="E17" s="86">
        <f>'A5'!D13</f>
        <v>102</v>
      </c>
      <c r="F17" s="123">
        <f>'B15'!I21</f>
        <v>60</v>
      </c>
      <c r="G17" s="84" t="str">
        <f>IFERROR(IF(F17="(-)","(-)", IF(F17&gt;70,"Cao",IF(F17&gt;=50,"Trung Bình","Thấp"))),"")</f>
        <v>Trung Bình</v>
      </c>
      <c r="H17" s="123">
        <f>'B16'!I38</f>
        <v>0</v>
      </c>
      <c r="I17" s="84" t="str">
        <f>IFERROR(IF(H17="(-)","(-)",IF(H17&gt;70,"Cao",IF(H17&gt;=50,"Trung Bình","Thấp"))),"")</f>
        <v>Thấp</v>
      </c>
      <c r="J17" s="31"/>
      <c r="K17" s="24"/>
    </row>
    <row r="18" spans="2:11" x14ac:dyDescent="0.25">
      <c r="B18" s="87"/>
      <c r="C18" s="81"/>
      <c r="D18" s="87"/>
      <c r="E18" s="87"/>
      <c r="F18" s="124"/>
      <c r="G18" s="87"/>
      <c r="H18" s="124"/>
      <c r="I18" s="87"/>
      <c r="J18" s="31"/>
      <c r="K18" s="24"/>
    </row>
    <row r="19" spans="2:11" x14ac:dyDescent="0.25">
      <c r="B19" s="87"/>
      <c r="C19" s="122" t="s">
        <v>481</v>
      </c>
      <c r="D19" s="84" t="s">
        <v>628</v>
      </c>
      <c r="E19" s="86">
        <f>'A5'!D14</f>
        <v>97</v>
      </c>
      <c r="F19" s="123">
        <f>'B15'!J21</f>
        <v>76.666666666666998</v>
      </c>
      <c r="G19" s="84" t="str">
        <f>IFERROR(IF(F19="(-)","(-)", IF(F19&gt;70,"Cao",IF(F19&gt;=50,"Trung Bình","Thấp"))),"")</f>
        <v>Cao</v>
      </c>
      <c r="H19" s="123">
        <f>'B16'!J38</f>
        <v>0.33333333333332998</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122" t="s">
        <v>482</v>
      </c>
      <c r="D21" s="84" t="s">
        <v>628</v>
      </c>
      <c r="E21" s="86">
        <f>'A5'!D15</f>
        <v>102</v>
      </c>
      <c r="F21" s="123">
        <f>'B15'!K21</f>
        <v>83.333333333333002</v>
      </c>
      <c r="G21" s="84" t="str">
        <f>IFERROR(IF(F21="(-)","(-)", IF(F21&gt;70,"Cao",IF(F21&gt;=50,"Trung Bình","Thấp"))),"")</f>
        <v>Cao</v>
      </c>
      <c r="H21" s="123">
        <f>'B16'!K38</f>
        <v>0.62305295950156003</v>
      </c>
      <c r="I21" s="84" t="str">
        <f>IFERROR(IF(H21="(-)","(-)",IF(H21&gt;70,"Cao",IF(H21&gt;=50,"Trung Bình","Thấp"))),"")</f>
        <v>Thấp</v>
      </c>
      <c r="J21" s="31"/>
      <c r="K21" s="24"/>
    </row>
    <row r="22" spans="2:11" x14ac:dyDescent="0.25">
      <c r="B22" s="87"/>
      <c r="C22" s="81"/>
      <c r="D22" s="87"/>
      <c r="E22" s="87"/>
      <c r="F22" s="124"/>
      <c r="G22" s="87"/>
      <c r="H22" s="124"/>
      <c r="I22" s="87"/>
      <c r="J22" s="31"/>
      <c r="K22" s="24"/>
    </row>
    <row r="23" spans="2:11" x14ac:dyDescent="0.25">
      <c r="B23" s="87"/>
      <c r="C23" s="122" t="s">
        <v>483</v>
      </c>
      <c r="D23" s="84" t="s">
        <v>628</v>
      </c>
      <c r="E23" s="86">
        <f>'A5'!D16</f>
        <v>149</v>
      </c>
      <c r="F23" s="123">
        <f>'B15'!L21</f>
        <v>83.333333333333002</v>
      </c>
      <c r="G23" s="84" t="str">
        <f>IFERROR(IF(F23="(-)","(-)", IF(F23&gt;70,"Cao",IF(F23&gt;=50,"Trung Bình","Thấp"))),"")</f>
        <v>Cao</v>
      </c>
      <c r="H23" s="123">
        <f>'B16'!L38</f>
        <v>0.22222222222221999</v>
      </c>
      <c r="I23" s="84" t="str">
        <f>IFERROR(IF(H23="(-)","(-)",IF(H23&gt;70,"Cao",IF(H23&gt;=50,"Trung Bình","Thấp"))),"")</f>
        <v>Thấp</v>
      </c>
      <c r="J23" s="31"/>
      <c r="K23" s="24"/>
    </row>
    <row r="24" spans="2:11" x14ac:dyDescent="0.25">
      <c r="B24" s="87"/>
      <c r="C24" s="81"/>
      <c r="D24" s="87"/>
      <c r="E24" s="87"/>
      <c r="F24" s="124"/>
      <c r="G24" s="87"/>
      <c r="H24" s="124"/>
      <c r="I24" s="87"/>
      <c r="J24" s="31"/>
      <c r="K24" s="24"/>
    </row>
    <row r="25" spans="2:11" x14ac:dyDescent="0.25">
      <c r="B25" s="87"/>
      <c r="C25" s="122" t="s">
        <v>484</v>
      </c>
      <c r="D25" s="84" t="s">
        <v>628</v>
      </c>
      <c r="E25" s="86">
        <f>'A5'!D17</f>
        <v>112</v>
      </c>
      <c r="F25" s="123">
        <f>'B15'!M21</f>
        <v>66.666666666666998</v>
      </c>
      <c r="G25" s="84" t="str">
        <f>IFERROR(IF(F25="(-)","(-)", IF(F25&gt;70,"Cao",IF(F25&gt;=50,"Trung Bình","Thấp"))),"")</f>
        <v>Trung Bình</v>
      </c>
      <c r="H25" s="123">
        <f>'B16'!M38</f>
        <v>0.30303030303029999</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122" t="s">
        <v>485</v>
      </c>
      <c r="D27" s="84" t="s">
        <v>628</v>
      </c>
      <c r="E27" s="86">
        <f>'A5'!D18</f>
        <v>172</v>
      </c>
      <c r="F27" s="123">
        <f>'B15'!N21</f>
        <v>96.666666666666998</v>
      </c>
      <c r="G27" s="84" t="str">
        <f>IFERROR(IF(F27="(-)","(-)", IF(F27&gt;70,"Cao",IF(F27&gt;=50,"Trung Bình","Thấp"))),"")</f>
        <v>Cao</v>
      </c>
      <c r="H27" s="123">
        <f>'B16'!N38</f>
        <v>1.8055555555556</v>
      </c>
      <c r="I27" s="84" t="str">
        <f>IFERROR(IF(H27="(-)","(-)",IF(H27&gt;70,"Cao",IF(H27&gt;=50,"Trung Bình","Thấp"))),"")</f>
        <v>Thấp</v>
      </c>
      <c r="J27" s="31"/>
      <c r="K27" s="24"/>
    </row>
    <row r="28" spans="2:11" x14ac:dyDescent="0.25">
      <c r="B28" s="87"/>
      <c r="C28" s="81"/>
      <c r="D28" s="87"/>
      <c r="E28" s="87"/>
      <c r="F28" s="124"/>
      <c r="G28" s="87"/>
      <c r="H28" s="124"/>
      <c r="I28" s="87"/>
      <c r="J28" s="31"/>
      <c r="K28" s="24"/>
    </row>
    <row r="29" spans="2:11" x14ac:dyDescent="0.25">
      <c r="B29" s="87"/>
      <c r="C29" s="122" t="s">
        <v>486</v>
      </c>
      <c r="D29" s="84" t="s">
        <v>628</v>
      </c>
      <c r="E29" s="86">
        <f>'A5'!D19</f>
        <v>161</v>
      </c>
      <c r="F29" s="123">
        <f>'B15'!O21</f>
        <v>80</v>
      </c>
      <c r="G29" s="84" t="str">
        <f>IFERROR(IF(F29="(-)","(-)", IF(F29&gt;70,"Cao",IF(F29&gt;=50,"Trung Bình","Thấp"))),"")</f>
        <v>Cao</v>
      </c>
      <c r="H29" s="123">
        <f>'B16'!O38</f>
        <v>0.59523809523810001</v>
      </c>
      <c r="I29" s="84" t="str">
        <f>IFERROR(IF(H29="(-)","(-)",IF(H29&gt;70,"Cao",IF(H29&gt;=50,"Trung Bình","Thấp"))),"")</f>
        <v>Thấp</v>
      </c>
      <c r="J29" s="31"/>
      <c r="K29" s="24"/>
    </row>
    <row r="30" spans="2:11" x14ac:dyDescent="0.25">
      <c r="B30" s="87"/>
      <c r="C30" s="81"/>
      <c r="D30" s="87"/>
      <c r="E30" s="87"/>
      <c r="F30" s="124"/>
      <c r="G30" s="87"/>
      <c r="H30" s="124"/>
      <c r="I30" s="87"/>
      <c r="J30" s="31"/>
      <c r="K30" s="24"/>
    </row>
    <row r="31" spans="2:11" x14ac:dyDescent="0.25">
      <c r="B31" s="87"/>
      <c r="C31" s="122" t="s">
        <v>487</v>
      </c>
      <c r="D31" s="84" t="s">
        <v>628</v>
      </c>
      <c r="E31" s="86">
        <f>'A5'!D20</f>
        <v>144</v>
      </c>
      <c r="F31" s="123">
        <f>'B15'!P21</f>
        <v>73.333333333333002</v>
      </c>
      <c r="G31" s="84" t="str">
        <f>IFERROR(IF(F31="(-)","(-)", IF(F31&gt;70,"Cao",IF(F31&gt;=50,"Trung Bình","Thấp"))),"")</f>
        <v>Cao</v>
      </c>
      <c r="H31" s="123">
        <f>'B16'!P38</f>
        <v>0.87145969498911002</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122" t="s">
        <v>488</v>
      </c>
      <c r="D33" s="84" t="s">
        <v>628</v>
      </c>
      <c r="E33" s="86">
        <f>'A5'!D21</f>
        <v>96</v>
      </c>
      <c r="F33" s="123">
        <f>'B15'!Q21</f>
        <v>93.333333333333002</v>
      </c>
      <c r="G33" s="84" t="str">
        <f>IFERROR(IF(F33="(-)","(-)", IF(F33&gt;70,"Cao",IF(F33&gt;=50,"Trung Bình","Thấp"))),"")</f>
        <v>Cao</v>
      </c>
      <c r="H33" s="123">
        <f>'B16'!Q38</f>
        <v>4.8780487804878003</v>
      </c>
      <c r="I33" s="84" t="str">
        <f>IFERROR(IF(H33="(-)","(-)",IF(H33&gt;70,"Cao",IF(H33&gt;=50,"Trung Bình","Thấp"))),"")</f>
        <v>Thấp</v>
      </c>
      <c r="J33" s="31"/>
      <c r="K33" s="24"/>
    </row>
    <row r="34" spans="2:11" x14ac:dyDescent="0.25">
      <c r="B34" s="87"/>
      <c r="C34" s="81"/>
      <c r="D34" s="87"/>
      <c r="E34" s="87"/>
      <c r="F34" s="124"/>
      <c r="G34" s="87"/>
      <c r="H34" s="124"/>
      <c r="I34" s="87"/>
      <c r="J34" s="31"/>
      <c r="K34" s="24"/>
    </row>
    <row r="35" spans="2:11" x14ac:dyDescent="0.25">
      <c r="B35" s="87"/>
      <c r="C35" s="122" t="s">
        <v>489</v>
      </c>
      <c r="D35" s="84" t="s">
        <v>628</v>
      </c>
      <c r="E35" s="86">
        <f>'A5'!D22</f>
        <v>112</v>
      </c>
      <c r="F35" s="123">
        <f>'B15'!R21</f>
        <v>98.333333333333002</v>
      </c>
      <c r="G35" s="84" t="str">
        <f>IFERROR(IF(F35="(-)","(-)", IF(F35&gt;70,"Cao",IF(F35&gt;=50,"Trung Bình","Thấp"))),"")</f>
        <v>Cao</v>
      </c>
      <c r="H35" s="123">
        <f>'B16'!R38</f>
        <v>0.33003300330032997</v>
      </c>
      <c r="I35" s="84" t="str">
        <f>IFERROR(IF(H35="(-)","(-)",IF(H35&gt;70,"Cao",IF(H35&gt;=50,"Trung Bình","Thấp"))),"")</f>
        <v>Thấp</v>
      </c>
      <c r="J35" s="31"/>
      <c r="K35" s="24"/>
    </row>
    <row r="36" spans="2:11" x14ac:dyDescent="0.25">
      <c r="B36" s="87"/>
      <c r="C36" s="81"/>
      <c r="D36" s="87"/>
      <c r="E36" s="87"/>
      <c r="F36" s="124"/>
      <c r="G36" s="87"/>
      <c r="H36" s="124"/>
      <c r="I36" s="87"/>
      <c r="J36" s="31"/>
      <c r="K36" s="24"/>
    </row>
    <row r="37" spans="2:11" x14ac:dyDescent="0.25">
      <c r="B37" s="87"/>
      <c r="C37" s="122" t="s">
        <v>490</v>
      </c>
      <c r="D37" s="84" t="s">
        <v>628</v>
      </c>
      <c r="E37" s="86">
        <f>'A5'!D23</f>
        <v>171</v>
      </c>
      <c r="F37" s="123">
        <f>'B15'!S21</f>
        <v>56.666666666666998</v>
      </c>
      <c r="G37" s="84" t="str">
        <f>IFERROR(IF(F37="(-)","(-)", IF(F37&gt;70,"Cao",IF(F37&gt;=50,"Trung Bình","Thấp"))),"")</f>
        <v>Trung Bình</v>
      </c>
      <c r="H37" s="123">
        <f>'B16'!S38</f>
        <v>0.87719298245613997</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122" t="s">
        <v>491</v>
      </c>
      <c r="D39" s="84" t="s">
        <v>628</v>
      </c>
      <c r="E39" s="86">
        <f>'A5'!D24</f>
        <v>110</v>
      </c>
      <c r="F39" s="123">
        <f>'B15'!T21</f>
        <v>86.666666666666998</v>
      </c>
      <c r="G39" s="84" t="str">
        <f>IFERROR(IF(F39="(-)","(-)", IF(F39&gt;70,"Cao",IF(F39&gt;=50,"Trung Bình","Thấp"))),"")</f>
        <v>Cao</v>
      </c>
      <c r="H39" s="123">
        <f>'B16'!T38</f>
        <v>1.5576323987539</v>
      </c>
      <c r="I39" s="84" t="str">
        <f>IFERROR(IF(H39="(-)","(-)",IF(H39&gt;70,"Cao",IF(H39&gt;=50,"Trung Bình","Thấp"))),"")</f>
        <v>Thấp</v>
      </c>
      <c r="J39" s="31"/>
      <c r="K39" s="24"/>
    </row>
    <row r="40" spans="2:11" x14ac:dyDescent="0.25">
      <c r="B40" s="87"/>
      <c r="C40" s="81"/>
      <c r="D40" s="87"/>
      <c r="E40" s="87"/>
      <c r="F40" s="124"/>
      <c r="G40" s="87"/>
      <c r="H40" s="124"/>
      <c r="I40" s="87"/>
      <c r="J40" s="31"/>
      <c r="K40" s="24"/>
    </row>
    <row r="41" spans="2:11" x14ac:dyDescent="0.25">
      <c r="B41" s="87"/>
      <c r="C41" s="122" t="s">
        <v>492</v>
      </c>
      <c r="D41" s="84" t="s">
        <v>628</v>
      </c>
      <c r="E41" s="86">
        <f>'A5'!D25</f>
        <v>127</v>
      </c>
      <c r="F41" s="123">
        <f>'B15'!U21</f>
        <v>93.333333333333002</v>
      </c>
      <c r="G41" s="84" t="str">
        <f>IFERROR(IF(F41="(-)","(-)", IF(F41&gt;70,"Cao",IF(F41&gt;=50,"Trung Bình","Thấp"))),"")</f>
        <v>Cao</v>
      </c>
      <c r="H41" s="123">
        <f>'B16'!U38</f>
        <v>0.24691358024691001</v>
      </c>
      <c r="I41" s="84" t="str">
        <f>IFERROR(IF(H41="(-)","(-)",IF(H41&gt;70,"Cao",IF(H41&gt;=50,"Trung Bình","Thấp"))),"")</f>
        <v>Thấp</v>
      </c>
      <c r="J41" s="31"/>
      <c r="K41" s="24"/>
    </row>
    <row r="42" spans="2:11" x14ac:dyDescent="0.25">
      <c r="B42" s="87"/>
      <c r="C42" s="81"/>
      <c r="D42" s="87"/>
      <c r="E42" s="87"/>
      <c r="F42" s="124"/>
      <c r="G42" s="87"/>
      <c r="H42" s="124"/>
      <c r="I42" s="87"/>
      <c r="J42" s="31"/>
      <c r="K42" s="24"/>
    </row>
    <row r="43" spans="2:11" x14ac:dyDescent="0.25">
      <c r="B43" s="87"/>
      <c r="C43" s="122" t="s">
        <v>493</v>
      </c>
      <c r="D43" s="84" t="s">
        <v>628</v>
      </c>
      <c r="E43" s="86">
        <f>'A5'!D26</f>
        <v>121</v>
      </c>
      <c r="F43" s="123">
        <f>'B15'!V21</f>
        <v>85</v>
      </c>
      <c r="G43" s="84" t="str">
        <f>IFERROR(IF(F43="(-)","(-)", IF(F43&gt;70,"Cao",IF(F43&gt;=50,"Trung Bình","Thấp"))),"")</f>
        <v>Cao</v>
      </c>
      <c r="H43" s="123">
        <f>'B16'!V38</f>
        <v>2.5641025641025998</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122" t="s">
        <v>494</v>
      </c>
      <c r="D45" s="84" t="s">
        <v>628</v>
      </c>
      <c r="E45" s="86">
        <f>'A5'!D27</f>
        <v>72</v>
      </c>
      <c r="F45" s="123">
        <f>'B15'!W21</f>
        <v>56.666666666666998</v>
      </c>
      <c r="G45" s="84" t="str">
        <f>IFERROR(IF(F45="(-)","(-)", IF(F45&gt;70,"Cao",IF(F45&gt;=50,"Trung Bình","Thấp"))),"")</f>
        <v>Trung Bình</v>
      </c>
      <c r="H45" s="123">
        <f>'B16'!W38</f>
        <v>0.81300813008130002</v>
      </c>
      <c r="I45" s="84" t="str">
        <f>IFERROR(IF(H45="(-)","(-)",IF(H45&gt;70,"Cao",IF(H45&gt;=50,"Trung Bình","Thấp"))),"")</f>
        <v>Thấp</v>
      </c>
      <c r="J45" s="31"/>
      <c r="K45" s="24"/>
    </row>
    <row r="46" spans="2:11" x14ac:dyDescent="0.25">
      <c r="B46" s="87"/>
      <c r="C46" s="81"/>
      <c r="D46" s="87"/>
      <c r="E46" s="87"/>
      <c r="F46" s="124"/>
      <c r="G46" s="87"/>
      <c r="H46" s="124"/>
      <c r="I46" s="87"/>
      <c r="J46" s="31"/>
      <c r="K46" s="24"/>
    </row>
    <row r="47" spans="2:11" x14ac:dyDescent="0.25">
      <c r="B47" s="87"/>
      <c r="C47" s="122" t="s">
        <v>495</v>
      </c>
      <c r="D47" s="84" t="s">
        <v>628</v>
      </c>
      <c r="E47" s="86">
        <f>'A5'!D28</f>
        <v>122</v>
      </c>
      <c r="F47" s="123">
        <f>'B15'!X21</f>
        <v>56.666666666666998</v>
      </c>
      <c r="G47" s="84" t="str">
        <f>IFERROR(IF(F47="(-)","(-)", IF(F47&gt;70,"Cao",IF(F47&gt;=50,"Trung Bình","Thấp"))),"")</f>
        <v>Trung Bình</v>
      </c>
      <c r="H47" s="123">
        <f>'B16'!X38</f>
        <v>1.1204481792717</v>
      </c>
      <c r="I47" s="84" t="str">
        <f>IFERROR(IF(H47="(-)","(-)",IF(H47&gt;70,"Cao",IF(H47&gt;=50,"Trung Bình","Thấp"))),"")</f>
        <v>Thấp</v>
      </c>
      <c r="J47" s="31"/>
      <c r="K47" s="24"/>
    </row>
    <row r="48" spans="2:11" x14ac:dyDescent="0.25">
      <c r="B48" s="87"/>
      <c r="C48" s="81"/>
      <c r="D48" s="87"/>
      <c r="E48" s="87"/>
      <c r="F48" s="124"/>
      <c r="G48" s="87"/>
      <c r="H48" s="124"/>
      <c r="I48" s="87"/>
      <c r="J48" s="31"/>
      <c r="K48" s="24"/>
    </row>
    <row r="49" spans="2:11" x14ac:dyDescent="0.25">
      <c r="B49" s="87"/>
      <c r="C49" s="122" t="s">
        <v>496</v>
      </c>
      <c r="D49" s="84" t="s">
        <v>628</v>
      </c>
      <c r="E49" s="86">
        <f>'A5'!D29</f>
        <v>72</v>
      </c>
      <c r="F49" s="123">
        <f>'B15'!Y21</f>
        <v>0</v>
      </c>
      <c r="G49" s="84" t="str">
        <f>IFERROR(IF(F49="(-)","(-)", IF(F49&gt;70,"Cao",IF(F49&gt;=50,"Trung Bình","Thấp"))),"")</f>
        <v>Thấp</v>
      </c>
      <c r="H49" s="123">
        <f>'B16'!Y38</f>
        <v>1.9047619047619</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125" t="s">
        <v>8</v>
      </c>
      <c r="C51" s="122" t="s">
        <v>475</v>
      </c>
      <c r="D51" s="84" t="s">
        <v>630</v>
      </c>
      <c r="E51" s="86">
        <f>'A5'!D8</f>
        <v>165</v>
      </c>
      <c r="F51" s="123">
        <f>'B15'!D21</f>
        <v>90</v>
      </c>
      <c r="G51" s="84" t="str">
        <f>IFERROR(IF(F51="(-)","(-)", IF(F51&gt;70,"Cao",IF(F51&gt;=50,"Trung Bình","Thấp"))),"")</f>
        <v>Cao</v>
      </c>
      <c r="H51" s="123">
        <f>'B16'!D38</f>
        <v>0.22222222222221999</v>
      </c>
      <c r="I51" s="84" t="str">
        <f>IFERROR(IF(H51="(-)","(-)",IF(H51&gt;70,"Cao",IF(H51&gt;=50,"Trung Bình","Thấp"))),"")</f>
        <v>Thấp</v>
      </c>
      <c r="J51" s="31"/>
      <c r="K51" s="24"/>
    </row>
    <row r="52" spans="2:11" x14ac:dyDescent="0.25">
      <c r="B52" s="87"/>
      <c r="C52" s="81"/>
      <c r="D52" s="87"/>
      <c r="E52" s="87"/>
      <c r="F52" s="124"/>
      <c r="G52" s="87"/>
      <c r="H52" s="124"/>
      <c r="I52" s="87"/>
      <c r="J52" s="31"/>
      <c r="K52" s="24"/>
    </row>
    <row r="53" spans="2:11" x14ac:dyDescent="0.25">
      <c r="B53" s="87"/>
      <c r="C53" s="122" t="s">
        <v>476</v>
      </c>
      <c r="D53" s="84" t="s">
        <v>630</v>
      </c>
      <c r="E53" s="86">
        <f>'A5'!D9</f>
        <v>81</v>
      </c>
      <c r="F53" s="123">
        <f>'B15'!E21</f>
        <v>33.333333333333002</v>
      </c>
      <c r="G53" s="84" t="str">
        <f>IFERROR(IF(F53="(-)","(-)", IF(F53&gt;70,"Cao",IF(F53&gt;=50,"Trung Bình","Thấp"))),"")</f>
        <v>Thấp</v>
      </c>
      <c r="H53" s="123">
        <f>'B16'!E38</f>
        <v>0</v>
      </c>
      <c r="I53" s="84" t="str">
        <f>IFERROR(IF(H53="(-)","(-)",IF(H53&gt;70,"Cao",IF(H53&gt;=50,"Trung Bình","Thấp"))),"")</f>
        <v>Thấp</v>
      </c>
      <c r="J53" s="31"/>
      <c r="K53" s="24"/>
    </row>
    <row r="54" spans="2:11" x14ac:dyDescent="0.25">
      <c r="B54" s="87"/>
      <c r="C54" s="81"/>
      <c r="D54" s="87"/>
      <c r="E54" s="87"/>
      <c r="F54" s="124"/>
      <c r="G54" s="87"/>
      <c r="H54" s="124"/>
      <c r="I54" s="87"/>
      <c r="J54" s="31"/>
      <c r="K54" s="24"/>
    </row>
    <row r="55" spans="2:11" x14ac:dyDescent="0.25">
      <c r="B55" s="87"/>
      <c r="C55" s="122" t="s">
        <v>477</v>
      </c>
      <c r="D55" s="84" t="s">
        <v>630</v>
      </c>
      <c r="E55" s="86">
        <f>'A5'!D10</f>
        <v>114</v>
      </c>
      <c r="F55" s="123">
        <f>'B15'!F21</f>
        <v>100</v>
      </c>
      <c r="G55" s="84" t="str">
        <f>IFERROR(IF(F55="(-)","(-)", IF(F55&gt;70,"Cao",IF(F55&gt;=50,"Trung Bình","Thấp"))),"")</f>
        <v>Cao</v>
      </c>
      <c r="H55" s="123">
        <f>'B16'!F38</f>
        <v>2.8368794326240998</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122" t="s">
        <v>478</v>
      </c>
      <c r="D57" s="84" t="s">
        <v>630</v>
      </c>
      <c r="E57" s="86">
        <f>'A5'!D11</f>
        <v>88</v>
      </c>
      <c r="F57" s="123">
        <f>'B15'!G21</f>
        <v>80</v>
      </c>
      <c r="G57" s="84" t="str">
        <f>IFERROR(IF(F57="(-)","(-)", IF(F57&gt;70,"Cao",IF(F57&gt;=50,"Trung Bình","Thấp"))),"")</f>
        <v>Cao</v>
      </c>
      <c r="H57" s="123">
        <f>'B16'!G38</f>
        <v>1.2012012012012001</v>
      </c>
      <c r="I57" s="84" t="str">
        <f>IFERROR(IF(H57="(-)","(-)",IF(H57&gt;70,"Cao",IF(H57&gt;=50,"Trung Bình","Thấp"))),"")</f>
        <v>Thấp</v>
      </c>
      <c r="J57" s="31"/>
      <c r="K57" s="24"/>
    </row>
    <row r="58" spans="2:11" x14ac:dyDescent="0.25">
      <c r="B58" s="87"/>
      <c r="C58" s="81"/>
      <c r="D58" s="87"/>
      <c r="E58" s="87"/>
      <c r="F58" s="124"/>
      <c r="G58" s="87"/>
      <c r="H58" s="124"/>
      <c r="I58" s="87"/>
      <c r="J58" s="31"/>
      <c r="K58" s="24"/>
    </row>
    <row r="59" spans="2:11" x14ac:dyDescent="0.25">
      <c r="B59" s="87"/>
      <c r="C59" s="122" t="s">
        <v>479</v>
      </c>
      <c r="D59" s="84" t="s">
        <v>630</v>
      </c>
      <c r="E59" s="86">
        <f>'A5'!D12</f>
        <v>109</v>
      </c>
      <c r="F59" s="123">
        <f>'B15'!H21</f>
        <v>80</v>
      </c>
      <c r="G59" s="84" t="str">
        <f>IFERROR(IF(F59="(-)","(-)", IF(F59&gt;70,"Cao",IF(F59&gt;=50,"Trung Bình","Thấp"))),"")</f>
        <v>Cao</v>
      </c>
      <c r="H59" s="123">
        <f>'B16'!H38</f>
        <v>1.1695906432748999</v>
      </c>
      <c r="I59" s="84" t="str">
        <f>IFERROR(IF(H59="(-)","(-)",IF(H59&gt;70,"Cao",IF(H59&gt;=50,"Trung Bình","Thấp"))),"")</f>
        <v>Thấp</v>
      </c>
      <c r="J59" s="31"/>
      <c r="K59" s="24"/>
    </row>
    <row r="60" spans="2:11" x14ac:dyDescent="0.25">
      <c r="B60" s="87"/>
      <c r="C60" s="81"/>
      <c r="D60" s="87"/>
      <c r="E60" s="87"/>
      <c r="F60" s="124"/>
      <c r="G60" s="87"/>
      <c r="H60" s="124"/>
      <c r="I60" s="87"/>
      <c r="J60" s="31"/>
      <c r="K60" s="24"/>
    </row>
    <row r="61" spans="2:11" x14ac:dyDescent="0.25">
      <c r="B61" s="87"/>
      <c r="C61" s="122" t="s">
        <v>480</v>
      </c>
      <c r="D61" s="84" t="s">
        <v>630</v>
      </c>
      <c r="E61" s="86">
        <f>'A5'!D13</f>
        <v>102</v>
      </c>
      <c r="F61" s="123">
        <f>'B15'!I21</f>
        <v>60</v>
      </c>
      <c r="G61" s="84" t="str">
        <f>IFERROR(IF(F61="(-)","(-)", IF(F61&gt;70,"Cao",IF(F61&gt;=50,"Trung Bình","Thấp"))),"")</f>
        <v>Trung Bình</v>
      </c>
      <c r="H61" s="123">
        <f>'B16'!I38</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122" t="s">
        <v>481</v>
      </c>
      <c r="D63" s="84" t="s">
        <v>630</v>
      </c>
      <c r="E63" s="86">
        <f>'A5'!D14</f>
        <v>97</v>
      </c>
      <c r="F63" s="123">
        <f>'B15'!J21</f>
        <v>76.666666666666998</v>
      </c>
      <c r="G63" s="84" t="str">
        <f>IFERROR(IF(F63="(-)","(-)", IF(F63&gt;70,"Cao",IF(F63&gt;=50,"Trung Bình","Thấp"))),"")</f>
        <v>Cao</v>
      </c>
      <c r="H63" s="123">
        <f>'B16'!J38</f>
        <v>0.33333333333332998</v>
      </c>
      <c r="I63" s="84" t="str">
        <f>IFERROR(IF(H63="(-)","(-)",IF(H63&gt;70,"Cao",IF(H63&gt;=50,"Trung Bình","Thấp"))),"")</f>
        <v>Thấp</v>
      </c>
      <c r="J63" s="31"/>
      <c r="K63" s="24"/>
    </row>
    <row r="64" spans="2:11" x14ac:dyDescent="0.25">
      <c r="B64" s="87"/>
      <c r="C64" s="81"/>
      <c r="D64" s="87"/>
      <c r="E64" s="87"/>
      <c r="F64" s="124"/>
      <c r="G64" s="87"/>
      <c r="H64" s="124"/>
      <c r="I64" s="87"/>
      <c r="J64" s="31"/>
      <c r="K64" s="24"/>
    </row>
    <row r="65" spans="2:11" x14ac:dyDescent="0.25">
      <c r="B65" s="87"/>
      <c r="C65" s="122" t="s">
        <v>482</v>
      </c>
      <c r="D65" s="84" t="s">
        <v>630</v>
      </c>
      <c r="E65" s="86">
        <f>'A5'!D15</f>
        <v>102</v>
      </c>
      <c r="F65" s="123">
        <f>'B15'!K21</f>
        <v>83.333333333333002</v>
      </c>
      <c r="G65" s="84" t="str">
        <f>IFERROR(IF(F65="(-)","(-)", IF(F65&gt;70,"Cao",IF(F65&gt;=50,"Trung Bình","Thấp"))),"")</f>
        <v>Cao</v>
      </c>
      <c r="H65" s="123">
        <f>'B16'!K38</f>
        <v>0.62305295950156003</v>
      </c>
      <c r="I65" s="84" t="str">
        <f>IFERROR(IF(H65="(-)","(-)",IF(H65&gt;70,"Cao",IF(H65&gt;=50,"Trung Bình","Thấp"))),"")</f>
        <v>Thấp</v>
      </c>
      <c r="J65" s="31"/>
      <c r="K65" s="24"/>
    </row>
    <row r="66" spans="2:11" x14ac:dyDescent="0.25">
      <c r="B66" s="87"/>
      <c r="C66" s="81"/>
      <c r="D66" s="87"/>
      <c r="E66" s="87"/>
      <c r="F66" s="124"/>
      <c r="G66" s="87"/>
      <c r="H66" s="124"/>
      <c r="I66" s="87"/>
      <c r="J66" s="31"/>
      <c r="K66" s="24"/>
    </row>
    <row r="67" spans="2:11" x14ac:dyDescent="0.25">
      <c r="B67" s="87"/>
      <c r="C67" s="122" t="s">
        <v>483</v>
      </c>
      <c r="D67" s="84" t="s">
        <v>630</v>
      </c>
      <c r="E67" s="86">
        <f>'A5'!D16</f>
        <v>149</v>
      </c>
      <c r="F67" s="123">
        <f>'B15'!L21</f>
        <v>83.333333333333002</v>
      </c>
      <c r="G67" s="84" t="str">
        <f>IFERROR(IF(F67="(-)","(-)", IF(F67&gt;70,"Cao",IF(F67&gt;=50,"Trung Bình","Thấp"))),"")</f>
        <v>Cao</v>
      </c>
      <c r="H67" s="123">
        <f>'B16'!L38</f>
        <v>0.22222222222221999</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122" t="s">
        <v>484</v>
      </c>
      <c r="D69" s="84" t="s">
        <v>630</v>
      </c>
      <c r="E69" s="86">
        <f>'A5'!D17</f>
        <v>112</v>
      </c>
      <c r="F69" s="123">
        <f>'B15'!M21</f>
        <v>66.666666666666998</v>
      </c>
      <c r="G69" s="84" t="str">
        <f>IFERROR(IF(F69="(-)","(-)", IF(F69&gt;70,"Cao",IF(F69&gt;=50,"Trung Bình","Thấp"))),"")</f>
        <v>Trung Bình</v>
      </c>
      <c r="H69" s="123">
        <f>'B16'!M38</f>
        <v>0.30303030303029999</v>
      </c>
      <c r="I69" s="84" t="str">
        <f>IFERROR(IF(H69="(-)","(-)",IF(H69&gt;70,"Cao",IF(H69&gt;=50,"Trung Bình","Thấp"))),"")</f>
        <v>Thấp</v>
      </c>
      <c r="J69" s="31"/>
      <c r="K69" s="24"/>
    </row>
    <row r="70" spans="2:11" x14ac:dyDescent="0.25">
      <c r="B70" s="87"/>
      <c r="C70" s="81"/>
      <c r="D70" s="87"/>
      <c r="E70" s="87"/>
      <c r="F70" s="124"/>
      <c r="G70" s="87"/>
      <c r="H70" s="124"/>
      <c r="I70" s="87"/>
      <c r="J70" s="31"/>
      <c r="K70" s="24"/>
    </row>
    <row r="71" spans="2:11" x14ac:dyDescent="0.25">
      <c r="B71" s="87"/>
      <c r="C71" s="122" t="s">
        <v>485</v>
      </c>
      <c r="D71" s="84" t="s">
        <v>630</v>
      </c>
      <c r="E71" s="86">
        <f>'A5'!D18</f>
        <v>172</v>
      </c>
      <c r="F71" s="123">
        <f>'B15'!N21</f>
        <v>96.666666666666998</v>
      </c>
      <c r="G71" s="84" t="str">
        <f>IFERROR(IF(F71="(-)","(-)", IF(F71&gt;70,"Cao",IF(F71&gt;=50,"Trung Bình","Thấp"))),"")</f>
        <v>Cao</v>
      </c>
      <c r="H71" s="123">
        <f>'B16'!N38</f>
        <v>1.8055555555556</v>
      </c>
      <c r="I71" s="84" t="str">
        <f>IFERROR(IF(H71="(-)","(-)",IF(H71&gt;70,"Cao",IF(H71&gt;=50,"Trung Bình","Thấp"))),"")</f>
        <v>Thấp</v>
      </c>
      <c r="J71" s="31"/>
      <c r="K71" s="24"/>
    </row>
    <row r="72" spans="2:11" x14ac:dyDescent="0.25">
      <c r="B72" s="87"/>
      <c r="C72" s="81"/>
      <c r="D72" s="87"/>
      <c r="E72" s="87"/>
      <c r="F72" s="124"/>
      <c r="G72" s="87"/>
      <c r="H72" s="124"/>
      <c r="I72" s="87"/>
      <c r="J72" s="31"/>
      <c r="K72" s="24"/>
    </row>
    <row r="73" spans="2:11" x14ac:dyDescent="0.25">
      <c r="B73" s="87"/>
      <c r="C73" s="122" t="s">
        <v>486</v>
      </c>
      <c r="D73" s="84" t="s">
        <v>630</v>
      </c>
      <c r="E73" s="86">
        <f>'A5'!D19</f>
        <v>161</v>
      </c>
      <c r="F73" s="123">
        <f>'B15'!O21</f>
        <v>80</v>
      </c>
      <c r="G73" s="84" t="str">
        <f>IFERROR(IF(F73="(-)","(-)", IF(F73&gt;70,"Cao",IF(F73&gt;=50,"Trung Bình","Thấp"))),"")</f>
        <v>Cao</v>
      </c>
      <c r="H73" s="123">
        <f>'B16'!O38</f>
        <v>0.59523809523810001</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122" t="s">
        <v>487</v>
      </c>
      <c r="D75" s="84" t="s">
        <v>630</v>
      </c>
      <c r="E75" s="86">
        <f>'A5'!D20</f>
        <v>144</v>
      </c>
      <c r="F75" s="123">
        <f>'B15'!P21</f>
        <v>73.333333333333002</v>
      </c>
      <c r="G75" s="84" t="str">
        <f>IFERROR(IF(F75="(-)","(-)", IF(F75&gt;70,"Cao",IF(F75&gt;=50,"Trung Bình","Thấp"))),"")</f>
        <v>Cao</v>
      </c>
      <c r="H75" s="123">
        <f>'B16'!P38</f>
        <v>0.87145969498911002</v>
      </c>
      <c r="I75" s="84" t="str">
        <f>IFERROR(IF(H75="(-)","(-)",IF(H75&gt;70,"Cao",IF(H75&gt;=50,"Trung Bình","Thấp"))),"")</f>
        <v>Thấp</v>
      </c>
      <c r="J75" s="31"/>
      <c r="K75" s="24"/>
    </row>
    <row r="76" spans="2:11" x14ac:dyDescent="0.25">
      <c r="B76" s="87"/>
      <c r="C76" s="81"/>
      <c r="D76" s="87"/>
      <c r="E76" s="87"/>
      <c r="F76" s="124"/>
      <c r="G76" s="87"/>
      <c r="H76" s="124"/>
      <c r="I76" s="87"/>
      <c r="J76" s="31"/>
      <c r="K76" s="24"/>
    </row>
    <row r="77" spans="2:11" x14ac:dyDescent="0.25">
      <c r="B77" s="87"/>
      <c r="C77" s="122" t="s">
        <v>488</v>
      </c>
      <c r="D77" s="84" t="s">
        <v>630</v>
      </c>
      <c r="E77" s="86">
        <f>'A5'!D21</f>
        <v>96</v>
      </c>
      <c r="F77" s="123">
        <f>'B15'!Q21</f>
        <v>93.333333333333002</v>
      </c>
      <c r="G77" s="84" t="str">
        <f>IFERROR(IF(F77="(-)","(-)", IF(F77&gt;70,"Cao",IF(F77&gt;=50,"Trung Bình","Thấp"))),"")</f>
        <v>Cao</v>
      </c>
      <c r="H77" s="123">
        <f>'B16'!Q38</f>
        <v>4.8780487804878003</v>
      </c>
      <c r="I77" s="84" t="str">
        <f>IFERROR(IF(H77="(-)","(-)",IF(H77&gt;70,"Cao",IF(H77&gt;=50,"Trung Bình","Thấp"))),"")</f>
        <v>Thấp</v>
      </c>
      <c r="J77" s="31"/>
      <c r="K77" s="24"/>
    </row>
    <row r="78" spans="2:11" x14ac:dyDescent="0.25">
      <c r="B78" s="87"/>
      <c r="C78" s="81"/>
      <c r="D78" s="87"/>
      <c r="E78" s="87"/>
      <c r="F78" s="124"/>
      <c r="G78" s="87"/>
      <c r="H78" s="124"/>
      <c r="I78" s="87"/>
      <c r="J78" s="31"/>
      <c r="K78" s="24"/>
    </row>
    <row r="79" spans="2:11" x14ac:dyDescent="0.25">
      <c r="B79" s="87"/>
      <c r="C79" s="122" t="s">
        <v>489</v>
      </c>
      <c r="D79" s="84" t="s">
        <v>630</v>
      </c>
      <c r="E79" s="86">
        <f>'A5'!D22</f>
        <v>112</v>
      </c>
      <c r="F79" s="123">
        <f>'B15'!R21</f>
        <v>98.333333333333002</v>
      </c>
      <c r="G79" s="84" t="str">
        <f>IFERROR(IF(F79="(-)","(-)", IF(F79&gt;70,"Cao",IF(F79&gt;=50,"Trung Bình","Thấp"))),"")</f>
        <v>Cao</v>
      </c>
      <c r="H79" s="123">
        <f>'B16'!R38</f>
        <v>0.33003300330032997</v>
      </c>
      <c r="I79" s="84" t="str">
        <f>IFERROR(IF(H79="(-)","(-)",IF(H79&gt;70,"Cao",IF(H79&gt;=50,"Trung Bình","Thấp"))),"")</f>
        <v>Thấp</v>
      </c>
      <c r="J79" s="31"/>
      <c r="K79" s="24"/>
    </row>
    <row r="80" spans="2:11" x14ac:dyDescent="0.25">
      <c r="B80" s="87"/>
      <c r="C80" s="81"/>
      <c r="D80" s="87"/>
      <c r="E80" s="87"/>
      <c r="F80" s="124"/>
      <c r="G80" s="87"/>
      <c r="H80" s="124"/>
      <c r="I80" s="87"/>
      <c r="J80" s="31"/>
      <c r="K80" s="24"/>
    </row>
    <row r="81" spans="1:11" x14ac:dyDescent="0.25">
      <c r="B81" s="87"/>
      <c r="C81" s="122" t="s">
        <v>490</v>
      </c>
      <c r="D81" s="84" t="s">
        <v>630</v>
      </c>
      <c r="E81" s="86">
        <f>'A5'!D23</f>
        <v>171</v>
      </c>
      <c r="F81" s="123">
        <f>'B15'!S21</f>
        <v>56.666666666666998</v>
      </c>
      <c r="G81" s="84" t="str">
        <f>IFERROR(IF(F81="(-)","(-)", IF(F81&gt;70,"Cao",IF(F81&gt;=50,"Trung Bình","Thấp"))),"")</f>
        <v>Trung Bình</v>
      </c>
      <c r="H81" s="123">
        <f>'B16'!S38</f>
        <v>0.87719298245613997</v>
      </c>
      <c r="I81" s="84" t="str">
        <f>IFERROR(IF(H81="(-)","(-)",IF(H81&gt;70,"Cao",IF(H81&gt;=50,"Trung Bình","Thấp"))),"")</f>
        <v>Thấp</v>
      </c>
      <c r="J81" s="31"/>
      <c r="K81" s="24"/>
    </row>
    <row r="82" spans="1:11" x14ac:dyDescent="0.25">
      <c r="B82" s="87"/>
      <c r="C82" s="81"/>
      <c r="D82" s="87"/>
      <c r="E82" s="87"/>
      <c r="F82" s="124"/>
      <c r="G82" s="87"/>
      <c r="H82" s="124"/>
      <c r="I82" s="87"/>
      <c r="J82" s="31"/>
      <c r="K82" s="24"/>
    </row>
    <row r="83" spans="1:11" x14ac:dyDescent="0.25">
      <c r="B83" s="87"/>
      <c r="C83" s="122" t="s">
        <v>491</v>
      </c>
      <c r="D83" s="84" t="s">
        <v>630</v>
      </c>
      <c r="E83" s="86">
        <f>'A5'!D24</f>
        <v>110</v>
      </c>
      <c r="F83" s="123">
        <f>'B15'!T21</f>
        <v>86.666666666666998</v>
      </c>
      <c r="G83" s="84" t="str">
        <f>IFERROR(IF(F83="(-)","(-)", IF(F83&gt;70,"Cao",IF(F83&gt;=50,"Trung Bình","Thấp"))),"")</f>
        <v>Cao</v>
      </c>
      <c r="H83" s="123">
        <f>'B16'!T38</f>
        <v>1.5576323987539</v>
      </c>
      <c r="I83" s="84" t="str">
        <f>IFERROR(IF(H83="(-)","(-)",IF(H83&gt;70,"Cao",IF(H83&gt;=50,"Trung Bình","Thấp"))),"")</f>
        <v>Thấp</v>
      </c>
      <c r="J83" s="31"/>
      <c r="K83" s="24"/>
    </row>
    <row r="84" spans="1:11" x14ac:dyDescent="0.25">
      <c r="B84" s="87"/>
      <c r="C84" s="81"/>
      <c r="D84" s="87"/>
      <c r="E84" s="87"/>
      <c r="F84" s="124"/>
      <c r="G84" s="87"/>
      <c r="H84" s="124"/>
      <c r="I84" s="87"/>
      <c r="J84" s="31"/>
      <c r="K84" s="24"/>
    </row>
    <row r="85" spans="1:11" x14ac:dyDescent="0.25">
      <c r="B85" s="87"/>
      <c r="C85" s="122" t="s">
        <v>492</v>
      </c>
      <c r="D85" s="84" t="s">
        <v>630</v>
      </c>
      <c r="E85" s="86">
        <f>'A5'!D25</f>
        <v>127</v>
      </c>
      <c r="F85" s="123">
        <f>'B15'!U21</f>
        <v>93.333333333333002</v>
      </c>
      <c r="G85" s="84" t="str">
        <f>IFERROR(IF(F85="(-)","(-)", IF(F85&gt;70,"Cao",IF(F85&gt;=50,"Trung Bình","Thấp"))),"")</f>
        <v>Cao</v>
      </c>
      <c r="H85" s="123">
        <f>'B16'!U38</f>
        <v>0.24691358024691001</v>
      </c>
      <c r="I85" s="84" t="str">
        <f>IFERROR(IF(H85="(-)","(-)",IF(H85&gt;70,"Cao",IF(H85&gt;=50,"Trung Bình","Thấp"))),"")</f>
        <v>Thấp</v>
      </c>
      <c r="J85" s="31"/>
      <c r="K85" s="24"/>
    </row>
    <row r="86" spans="1:11" x14ac:dyDescent="0.25">
      <c r="B86" s="87"/>
      <c r="C86" s="81"/>
      <c r="D86" s="87"/>
      <c r="E86" s="87"/>
      <c r="F86" s="124"/>
      <c r="G86" s="87"/>
      <c r="H86" s="124"/>
      <c r="I86" s="87"/>
      <c r="J86" s="31"/>
      <c r="K86" s="24"/>
    </row>
    <row r="87" spans="1:11" x14ac:dyDescent="0.25">
      <c r="B87" s="87"/>
      <c r="C87" s="122" t="s">
        <v>493</v>
      </c>
      <c r="D87" s="84" t="s">
        <v>630</v>
      </c>
      <c r="E87" s="86">
        <f>'A5'!D26</f>
        <v>121</v>
      </c>
      <c r="F87" s="123">
        <f>'B15'!V21</f>
        <v>85</v>
      </c>
      <c r="G87" s="84" t="str">
        <f>IFERROR(IF(F87="(-)","(-)", IF(F87&gt;70,"Cao",IF(F87&gt;=50,"Trung Bình","Thấp"))),"")</f>
        <v>Cao</v>
      </c>
      <c r="H87" s="123">
        <f>'B16'!V38</f>
        <v>2.5641025641025998</v>
      </c>
      <c r="I87" s="84" t="str">
        <f>IFERROR(IF(H87="(-)","(-)",IF(H87&gt;70,"Cao",IF(H87&gt;=50,"Trung Bình","Thấp"))),"")</f>
        <v>Thấp</v>
      </c>
      <c r="J87" s="31"/>
      <c r="K87" s="24"/>
    </row>
    <row r="88" spans="1:11" x14ac:dyDescent="0.25">
      <c r="B88" s="87"/>
      <c r="C88" s="81"/>
      <c r="D88" s="87"/>
      <c r="E88" s="87"/>
      <c r="F88" s="124"/>
      <c r="G88" s="87"/>
      <c r="H88" s="124"/>
      <c r="I88" s="87"/>
      <c r="J88" s="31"/>
      <c r="K88" s="24"/>
    </row>
    <row r="89" spans="1:11" x14ac:dyDescent="0.25">
      <c r="B89" s="87"/>
      <c r="C89" s="122" t="s">
        <v>494</v>
      </c>
      <c r="D89" s="84" t="s">
        <v>630</v>
      </c>
      <c r="E89" s="86">
        <f>'A5'!D27</f>
        <v>72</v>
      </c>
      <c r="F89" s="123">
        <f>'B15'!W21</f>
        <v>56.666666666666998</v>
      </c>
      <c r="G89" s="84" t="str">
        <f>IFERROR(IF(F89="(-)","(-)", IF(F89&gt;70,"Cao",IF(F89&gt;=50,"Trung Bình","Thấp"))),"")</f>
        <v>Trung Bình</v>
      </c>
      <c r="H89" s="123">
        <f>'B16'!W38</f>
        <v>0.81300813008130002</v>
      </c>
      <c r="I89" s="84" t="str">
        <f>IFERROR(IF(H89="(-)","(-)",IF(H89&gt;70,"Cao",IF(H89&gt;=50,"Trung Bình","Thấp"))),"")</f>
        <v>Thấp</v>
      </c>
      <c r="J89" s="31"/>
      <c r="K89" s="24"/>
    </row>
    <row r="90" spans="1:11" x14ac:dyDescent="0.25">
      <c r="B90" s="87"/>
      <c r="C90" s="81"/>
      <c r="D90" s="87"/>
      <c r="E90" s="87"/>
      <c r="F90" s="124"/>
      <c r="G90" s="87"/>
      <c r="H90" s="124"/>
      <c r="I90" s="87"/>
      <c r="J90" s="31"/>
      <c r="K90" s="24"/>
    </row>
    <row r="91" spans="1:11" x14ac:dyDescent="0.25">
      <c r="B91" s="87"/>
      <c r="C91" s="122" t="s">
        <v>495</v>
      </c>
      <c r="D91" s="84" t="s">
        <v>630</v>
      </c>
      <c r="E91" s="86">
        <f>'A5'!D28</f>
        <v>122</v>
      </c>
      <c r="F91" s="123">
        <f>'B15'!X21</f>
        <v>56.666666666666998</v>
      </c>
      <c r="G91" s="84" t="str">
        <f>IFERROR(IF(F91="(-)","(-)", IF(F91&gt;70,"Cao",IF(F91&gt;=50,"Trung Bình","Thấp"))),"")</f>
        <v>Trung Bình</v>
      </c>
      <c r="H91" s="123">
        <f>'B16'!X38</f>
        <v>1.1204481792717</v>
      </c>
      <c r="I91" s="84" t="str">
        <f>IFERROR(IF(H91="(-)","(-)",IF(H91&gt;70,"Cao",IF(H91&gt;=50,"Trung Bình","Thấp"))),"")</f>
        <v>Thấp</v>
      </c>
      <c r="J91" s="31"/>
      <c r="K91" s="24"/>
    </row>
    <row r="92" spans="1:11" x14ac:dyDescent="0.25">
      <c r="B92" s="87"/>
      <c r="C92" s="81"/>
      <c r="D92" s="87"/>
      <c r="E92" s="87"/>
      <c r="F92" s="124"/>
      <c r="G92" s="87"/>
      <c r="H92" s="124"/>
      <c r="I92" s="87"/>
      <c r="J92" s="31"/>
      <c r="K92" s="24"/>
    </row>
    <row r="93" spans="1:11" x14ac:dyDescent="0.25">
      <c r="B93" s="87"/>
      <c r="C93" s="122" t="s">
        <v>496</v>
      </c>
      <c r="D93" s="84" t="s">
        <v>630</v>
      </c>
      <c r="E93" s="86">
        <f>'A5'!D29</f>
        <v>72</v>
      </c>
      <c r="F93" s="123">
        <f>'B15'!Y21</f>
        <v>0</v>
      </c>
      <c r="G93" s="84" t="str">
        <f>IFERROR(IF(F93="(-)","(-)", IF(F93&gt;70,"Cao",IF(F93&gt;=50,"Trung Bình","Thấp"))),"")</f>
        <v>Thấp</v>
      </c>
      <c r="H93" s="123">
        <f>'B16'!Y38</f>
        <v>1.9047619047619</v>
      </c>
      <c r="I93" s="84" t="str">
        <f>IFERROR(IF(H93="(-)","(-)",IF(H93&gt;70,"Cao",IF(H93&gt;=50,"Trung Bình","Thấp"))),"")</f>
        <v>Thấp</v>
      </c>
      <c r="J93" s="31"/>
      <c r="K93" s="24"/>
    </row>
    <row r="94" spans="1:11" x14ac:dyDescent="0.25">
      <c r="B94" s="87"/>
      <c r="C94" s="81"/>
      <c r="D94" s="87"/>
      <c r="E94" s="87"/>
      <c r="F94" s="124"/>
      <c r="G94" s="87"/>
      <c r="H94" s="124"/>
      <c r="I94" s="87"/>
      <c r="J94" s="31"/>
      <c r="K94" s="24"/>
    </row>
    <row r="95" spans="1:11" x14ac:dyDescent="0.25">
      <c r="A95" s="5" t="s">
        <v>420</v>
      </c>
    </row>
  </sheetData>
  <sheetProtection formatCells="0" formatColumns="0" formatRows="0" insertColumns="0" insertRows="0" insertHyperlinks="0" deleteColumns="0" deleteRows="0" sort="0" autoFilter="0" pivotTables="0"/>
  <mergeCells count="316">
    <mergeCell ref="H93:H94"/>
    <mergeCell ref="I93:I94"/>
    <mergeCell ref="B51:B94"/>
    <mergeCell ref="C93:C94"/>
    <mergeCell ref="D93:D94"/>
    <mergeCell ref="E93:E94"/>
    <mergeCell ref="F93:F94"/>
    <mergeCell ref="G93:G94"/>
    <mergeCell ref="H89:H90"/>
    <mergeCell ref="I89:I90"/>
    <mergeCell ref="C91:C92"/>
    <mergeCell ref="D91:D92"/>
    <mergeCell ref="E91:E92"/>
    <mergeCell ref="F91:F92"/>
    <mergeCell ref="G91:G92"/>
    <mergeCell ref="H91:H92"/>
    <mergeCell ref="I91:I92"/>
    <mergeCell ref="C89:C90"/>
    <mergeCell ref="D89:D90"/>
    <mergeCell ref="E89:E90"/>
    <mergeCell ref="F89:F90"/>
    <mergeCell ref="G89:G90"/>
    <mergeCell ref="H85:H86"/>
    <mergeCell ref="I85:I86"/>
    <mergeCell ref="C87:C88"/>
    <mergeCell ref="D87:D88"/>
    <mergeCell ref="E87:E88"/>
    <mergeCell ref="F87:F88"/>
    <mergeCell ref="G87:G88"/>
    <mergeCell ref="H87:H88"/>
    <mergeCell ref="I87:I88"/>
    <mergeCell ref="C85:C86"/>
    <mergeCell ref="D85:D86"/>
    <mergeCell ref="E85:E86"/>
    <mergeCell ref="F85:F86"/>
    <mergeCell ref="G85:G86"/>
    <mergeCell ref="H81:H82"/>
    <mergeCell ref="I81:I82"/>
    <mergeCell ref="C83:C84"/>
    <mergeCell ref="D83:D84"/>
    <mergeCell ref="E83:E84"/>
    <mergeCell ref="F83:F84"/>
    <mergeCell ref="G83:G84"/>
    <mergeCell ref="H83:H84"/>
    <mergeCell ref="I83:I84"/>
    <mergeCell ref="C81:C82"/>
    <mergeCell ref="D81:D82"/>
    <mergeCell ref="E81:E82"/>
    <mergeCell ref="F81:F82"/>
    <mergeCell ref="G81:G82"/>
    <mergeCell ref="H77:H78"/>
    <mergeCell ref="I77:I78"/>
    <mergeCell ref="C79:C80"/>
    <mergeCell ref="D79:D80"/>
    <mergeCell ref="E79:E80"/>
    <mergeCell ref="F79:F80"/>
    <mergeCell ref="G79:G80"/>
    <mergeCell ref="H79:H80"/>
    <mergeCell ref="I79:I80"/>
    <mergeCell ref="C77:C78"/>
    <mergeCell ref="D77:D78"/>
    <mergeCell ref="E77:E78"/>
    <mergeCell ref="F77:F78"/>
    <mergeCell ref="G77:G78"/>
    <mergeCell ref="H73:H74"/>
    <mergeCell ref="I73:I74"/>
    <mergeCell ref="C75:C76"/>
    <mergeCell ref="D75:D76"/>
    <mergeCell ref="E75:E76"/>
    <mergeCell ref="F75:F76"/>
    <mergeCell ref="G75:G76"/>
    <mergeCell ref="H75:H76"/>
    <mergeCell ref="I75:I76"/>
    <mergeCell ref="C73:C74"/>
    <mergeCell ref="D73:D74"/>
    <mergeCell ref="E73:E74"/>
    <mergeCell ref="F73:F74"/>
    <mergeCell ref="G73:G74"/>
    <mergeCell ref="H69:H70"/>
    <mergeCell ref="I69:I70"/>
    <mergeCell ref="C71:C72"/>
    <mergeCell ref="D71:D72"/>
    <mergeCell ref="E71:E72"/>
    <mergeCell ref="F71:F72"/>
    <mergeCell ref="G71:G72"/>
    <mergeCell ref="H71:H72"/>
    <mergeCell ref="I71:I72"/>
    <mergeCell ref="C69:C70"/>
    <mergeCell ref="D69:D70"/>
    <mergeCell ref="E69:E70"/>
    <mergeCell ref="F69:F70"/>
    <mergeCell ref="G69:G70"/>
    <mergeCell ref="H65:H66"/>
    <mergeCell ref="I65:I66"/>
    <mergeCell ref="C67:C68"/>
    <mergeCell ref="D67:D68"/>
    <mergeCell ref="E67:E68"/>
    <mergeCell ref="F67:F68"/>
    <mergeCell ref="G67:G68"/>
    <mergeCell ref="H67:H68"/>
    <mergeCell ref="I67:I68"/>
    <mergeCell ref="C65:C66"/>
    <mergeCell ref="D65:D66"/>
    <mergeCell ref="E65:E66"/>
    <mergeCell ref="F65:F66"/>
    <mergeCell ref="G65:G66"/>
    <mergeCell ref="H61:H62"/>
    <mergeCell ref="I61:I62"/>
    <mergeCell ref="C63:C64"/>
    <mergeCell ref="D63:D64"/>
    <mergeCell ref="E63:E64"/>
    <mergeCell ref="F63:F64"/>
    <mergeCell ref="G63:G64"/>
    <mergeCell ref="H63:H64"/>
    <mergeCell ref="I63:I64"/>
    <mergeCell ref="C61:C62"/>
    <mergeCell ref="D61:D62"/>
    <mergeCell ref="E61:E62"/>
    <mergeCell ref="F61:F62"/>
    <mergeCell ref="G61:G62"/>
    <mergeCell ref="H57:H58"/>
    <mergeCell ref="I57:I58"/>
    <mergeCell ref="C59:C60"/>
    <mergeCell ref="D59:D60"/>
    <mergeCell ref="E59:E60"/>
    <mergeCell ref="F59:F60"/>
    <mergeCell ref="G59:G60"/>
    <mergeCell ref="H59:H60"/>
    <mergeCell ref="I59:I60"/>
    <mergeCell ref="C57:C58"/>
    <mergeCell ref="D57:D58"/>
    <mergeCell ref="E57:E58"/>
    <mergeCell ref="F57:F58"/>
    <mergeCell ref="G57:G58"/>
    <mergeCell ref="H53:H54"/>
    <mergeCell ref="I53:I54"/>
    <mergeCell ref="C55:C56"/>
    <mergeCell ref="D55:D56"/>
    <mergeCell ref="E55:E56"/>
    <mergeCell ref="F55:F56"/>
    <mergeCell ref="G55:G56"/>
    <mergeCell ref="H55:H56"/>
    <mergeCell ref="I55:I56"/>
    <mergeCell ref="C53:C54"/>
    <mergeCell ref="D53:D54"/>
    <mergeCell ref="E53:E54"/>
    <mergeCell ref="F53:F54"/>
    <mergeCell ref="G53:G54"/>
    <mergeCell ref="H49:H50"/>
    <mergeCell ref="I49:I50"/>
    <mergeCell ref="B7:B50"/>
    <mergeCell ref="C51:C52"/>
    <mergeCell ref="D51:D52"/>
    <mergeCell ref="E51:E52"/>
    <mergeCell ref="F51:F52"/>
    <mergeCell ref="G51:G52"/>
    <mergeCell ref="H51:H52"/>
    <mergeCell ref="I51:I52"/>
    <mergeCell ref="C49:C50"/>
    <mergeCell ref="D49:D50"/>
    <mergeCell ref="E49:E50"/>
    <mergeCell ref="F49:F50"/>
    <mergeCell ref="G49:G50"/>
    <mergeCell ref="H45:H46"/>
    <mergeCell ref="I45:I46"/>
    <mergeCell ref="C47:C48"/>
    <mergeCell ref="D47:D48"/>
    <mergeCell ref="E47:E48"/>
    <mergeCell ref="F47:F48"/>
    <mergeCell ref="G47:G48"/>
    <mergeCell ref="H47:H48"/>
    <mergeCell ref="I47:I48"/>
    <mergeCell ref="C45:C46"/>
    <mergeCell ref="D45:D46"/>
    <mergeCell ref="E45:E46"/>
    <mergeCell ref="F45:F46"/>
    <mergeCell ref="G45:G46"/>
    <mergeCell ref="H41:H42"/>
    <mergeCell ref="I41:I42"/>
    <mergeCell ref="C43:C44"/>
    <mergeCell ref="D43:D44"/>
    <mergeCell ref="E43:E44"/>
    <mergeCell ref="F43:F44"/>
    <mergeCell ref="G43:G44"/>
    <mergeCell ref="H43:H44"/>
    <mergeCell ref="I43:I44"/>
    <mergeCell ref="C41:C42"/>
    <mergeCell ref="D41:D42"/>
    <mergeCell ref="E41:E42"/>
    <mergeCell ref="F41:F42"/>
    <mergeCell ref="G41:G42"/>
    <mergeCell ref="H37:H38"/>
    <mergeCell ref="I37:I38"/>
    <mergeCell ref="C39:C40"/>
    <mergeCell ref="D39:D40"/>
    <mergeCell ref="E39:E40"/>
    <mergeCell ref="F39:F40"/>
    <mergeCell ref="G39:G40"/>
    <mergeCell ref="H39:H40"/>
    <mergeCell ref="I39:I40"/>
    <mergeCell ref="C37:C38"/>
    <mergeCell ref="D37:D38"/>
    <mergeCell ref="E37:E38"/>
    <mergeCell ref="F37:F38"/>
    <mergeCell ref="G37:G38"/>
    <mergeCell ref="H33:H34"/>
    <mergeCell ref="I33:I34"/>
    <mergeCell ref="C35:C36"/>
    <mergeCell ref="D35:D36"/>
    <mergeCell ref="E35:E36"/>
    <mergeCell ref="F35:F36"/>
    <mergeCell ref="G35:G36"/>
    <mergeCell ref="H35:H36"/>
    <mergeCell ref="I35:I36"/>
    <mergeCell ref="C33:C34"/>
    <mergeCell ref="D33:D34"/>
    <mergeCell ref="E33:E34"/>
    <mergeCell ref="F33:F34"/>
    <mergeCell ref="G33:G34"/>
    <mergeCell ref="H29:H30"/>
    <mergeCell ref="I29:I30"/>
    <mergeCell ref="C31:C32"/>
    <mergeCell ref="D31:D32"/>
    <mergeCell ref="E31:E32"/>
    <mergeCell ref="F31:F32"/>
    <mergeCell ref="G31:G32"/>
    <mergeCell ref="H31:H32"/>
    <mergeCell ref="I31:I32"/>
    <mergeCell ref="C29:C30"/>
    <mergeCell ref="D29:D30"/>
    <mergeCell ref="E29:E30"/>
    <mergeCell ref="F29:F30"/>
    <mergeCell ref="G29:G30"/>
    <mergeCell ref="H25:H26"/>
    <mergeCell ref="I25:I26"/>
    <mergeCell ref="C27:C28"/>
    <mergeCell ref="D27:D28"/>
    <mergeCell ref="E27:E28"/>
    <mergeCell ref="F27:F28"/>
    <mergeCell ref="G27:G28"/>
    <mergeCell ref="H27:H28"/>
    <mergeCell ref="I27:I28"/>
    <mergeCell ref="C25:C26"/>
    <mergeCell ref="D25:D26"/>
    <mergeCell ref="E25:E26"/>
    <mergeCell ref="F25:F26"/>
    <mergeCell ref="G25:G26"/>
    <mergeCell ref="H21:H22"/>
    <mergeCell ref="I21:I22"/>
    <mergeCell ref="C23:C24"/>
    <mergeCell ref="D23:D24"/>
    <mergeCell ref="E23:E24"/>
    <mergeCell ref="F23:F24"/>
    <mergeCell ref="G23:G24"/>
    <mergeCell ref="H23:H24"/>
    <mergeCell ref="I23:I24"/>
    <mergeCell ref="C21:C22"/>
    <mergeCell ref="D21:D22"/>
    <mergeCell ref="E21:E22"/>
    <mergeCell ref="F21:F22"/>
    <mergeCell ref="G21:G22"/>
    <mergeCell ref="H17:H18"/>
    <mergeCell ref="I17:I18"/>
    <mergeCell ref="C19:C20"/>
    <mergeCell ref="D19:D20"/>
    <mergeCell ref="E19:E20"/>
    <mergeCell ref="F19:F20"/>
    <mergeCell ref="G19:G20"/>
    <mergeCell ref="H19:H20"/>
    <mergeCell ref="I19:I20"/>
    <mergeCell ref="C17:C18"/>
    <mergeCell ref="D17:D18"/>
    <mergeCell ref="E17:E18"/>
    <mergeCell ref="F17:F18"/>
    <mergeCell ref="G17:G18"/>
    <mergeCell ref="H13:H14"/>
    <mergeCell ref="I13:I14"/>
    <mergeCell ref="C15:C16"/>
    <mergeCell ref="D15:D16"/>
    <mergeCell ref="E15:E16"/>
    <mergeCell ref="F15:F16"/>
    <mergeCell ref="G15:G16"/>
    <mergeCell ref="H15:H16"/>
    <mergeCell ref="I15:I16"/>
    <mergeCell ref="C13:C14"/>
    <mergeCell ref="D13:D14"/>
    <mergeCell ref="E13:E14"/>
    <mergeCell ref="F13:F14"/>
    <mergeCell ref="G13:G14"/>
    <mergeCell ref="H9:H10"/>
    <mergeCell ref="I9:I10"/>
    <mergeCell ref="C11:C12"/>
    <mergeCell ref="D11:D12"/>
    <mergeCell ref="E11:E12"/>
    <mergeCell ref="F11:F12"/>
    <mergeCell ref="G11:G12"/>
    <mergeCell ref="H11:H12"/>
    <mergeCell ref="I11:I12"/>
    <mergeCell ref="C9:C10"/>
    <mergeCell ref="D9:D10"/>
    <mergeCell ref="E9:E10"/>
    <mergeCell ref="F9:F10"/>
    <mergeCell ref="G9:G10"/>
    <mergeCell ref="H4:I4"/>
    <mergeCell ref="C7:C8"/>
    <mergeCell ref="D7:D8"/>
    <mergeCell ref="E7:E8"/>
    <mergeCell ref="F7:F8"/>
    <mergeCell ref="G7:G8"/>
    <mergeCell ref="H7:H8"/>
    <mergeCell ref="I7:I8"/>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94" xr:uid="{00000000-0002-0000-1E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E00-000000000000}">
          <x14:formula1>
            <xm:f>Data!$D$51:$D$52</xm:f>
          </x14:formula1>
          <xm:sqref>J7:J94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K183"/>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1122</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'B15'!D25</f>
        <v>71</v>
      </c>
      <c r="G7" s="84" t="str">
        <f>IFERROR(IF(F7="(-)","(-)", IF(F7&gt;70,"Cao",IF(F7&gt;=50,"Trung Bình","Thấp"))),"")</f>
        <v>Cao</v>
      </c>
      <c r="H7" s="123">
        <f>'B16'!D42</f>
        <v>20.121212121212</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81"/>
      <c r="D10" s="87"/>
      <c r="E10" s="87"/>
      <c r="F10" s="124"/>
      <c r="G10" s="87"/>
      <c r="H10" s="124"/>
      <c r="I10" s="87"/>
      <c r="J10" s="31"/>
      <c r="K10" s="24"/>
    </row>
    <row r="11" spans="2:11" x14ac:dyDescent="0.25">
      <c r="B11" s="87"/>
      <c r="C11" s="122" t="s">
        <v>476</v>
      </c>
      <c r="D11" s="84" t="s">
        <v>628</v>
      </c>
      <c r="E11" s="86">
        <f>'A5'!D9</f>
        <v>81</v>
      </c>
      <c r="F11" s="123">
        <f>'B15'!E25</f>
        <v>72.599999999999994</v>
      </c>
      <c r="G11" s="84" t="str">
        <f>IFERROR(IF(F11="(-)","(-)", IF(F11&gt;70,"Cao",IF(F11&gt;=50,"Trung Bình","Thấp"))),"")</f>
        <v>Cao</v>
      </c>
      <c r="H11" s="123">
        <f>'B16'!E42</f>
        <v>20.246913580247</v>
      </c>
      <c r="I11" s="84" t="str">
        <f>IFERROR(IF(H11="(-)","(-)",IF(H11&gt;70,"Cao",IF(H11&gt;=50,"Trung Bình","Thấp"))),"")</f>
        <v>Thấp</v>
      </c>
      <c r="J11" s="31"/>
      <c r="K11" s="24"/>
    </row>
    <row r="12" spans="2:11" x14ac:dyDescent="0.25">
      <c r="B12" s="87"/>
      <c r="C12" s="81"/>
      <c r="D12" s="87"/>
      <c r="E12" s="87"/>
      <c r="F12" s="124"/>
      <c r="G12" s="87"/>
      <c r="H12" s="124"/>
      <c r="I12" s="87"/>
      <c r="J12" s="31"/>
      <c r="K12" s="24"/>
    </row>
    <row r="13" spans="2:11" x14ac:dyDescent="0.25">
      <c r="B13" s="87"/>
      <c r="C13" s="81"/>
      <c r="D13" s="87"/>
      <c r="E13" s="87"/>
      <c r="F13" s="124"/>
      <c r="G13" s="87"/>
      <c r="H13" s="124"/>
      <c r="I13" s="87"/>
      <c r="J13" s="31"/>
      <c r="K13" s="24"/>
    </row>
    <row r="14" spans="2:11" x14ac:dyDescent="0.25">
      <c r="B14" s="87"/>
      <c r="C14" s="81"/>
      <c r="D14" s="87"/>
      <c r="E14" s="87"/>
      <c r="F14" s="124"/>
      <c r="G14" s="87"/>
      <c r="H14" s="124"/>
      <c r="I14" s="87"/>
      <c r="J14" s="31"/>
      <c r="K14" s="24"/>
    </row>
    <row r="15" spans="2:11" x14ac:dyDescent="0.25">
      <c r="B15" s="87"/>
      <c r="C15" s="122" t="s">
        <v>477</v>
      </c>
      <c r="D15" s="84" t="s">
        <v>628</v>
      </c>
      <c r="E15" s="86">
        <f>'A5'!D10</f>
        <v>114</v>
      </c>
      <c r="F15" s="123">
        <f>'B15'!F25</f>
        <v>98</v>
      </c>
      <c r="G15" s="84" t="str">
        <f>IFERROR(IF(F15="(-)","(-)", IF(F15&gt;70,"Cao",IF(F15&gt;=50,"Trung Bình","Thấp"))),"")</f>
        <v>Cao</v>
      </c>
      <c r="H15" s="123">
        <f>'B16'!F42</f>
        <v>20</v>
      </c>
      <c r="I15" s="84" t="str">
        <f>IFERROR(IF(H15="(-)","(-)",IF(H15&gt;70,"Cao",IF(H15&gt;=50,"Trung Bình","Thấp"))),"")</f>
        <v>Thấp</v>
      </c>
      <c r="J15" s="31"/>
      <c r="K15" s="24"/>
    </row>
    <row r="16" spans="2:11" x14ac:dyDescent="0.25">
      <c r="B16" s="87"/>
      <c r="C16" s="81"/>
      <c r="D16" s="87"/>
      <c r="E16" s="87"/>
      <c r="F16" s="124"/>
      <c r="G16" s="87"/>
      <c r="H16" s="124"/>
      <c r="I16" s="87"/>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478</v>
      </c>
      <c r="D19" s="84" t="s">
        <v>628</v>
      </c>
      <c r="E19" s="86">
        <f>'A5'!D11</f>
        <v>88</v>
      </c>
      <c r="F19" s="123">
        <f>'B15'!G25</f>
        <v>78</v>
      </c>
      <c r="G19" s="84" t="str">
        <f>IFERROR(IF(F19="(-)","(-)", IF(F19&gt;70,"Cao",IF(F19&gt;=50,"Trung Bình","Thấp"))),"")</f>
        <v>Cao</v>
      </c>
      <c r="H19" s="123">
        <f>'B16'!G42</f>
        <v>20.681818181817999</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81"/>
      <c r="D22" s="87"/>
      <c r="E22" s="87"/>
      <c r="F22" s="124"/>
      <c r="G22" s="87"/>
      <c r="H22" s="124"/>
      <c r="I22" s="87"/>
      <c r="J22" s="31"/>
      <c r="K22" s="24"/>
    </row>
    <row r="23" spans="2:11" x14ac:dyDescent="0.25">
      <c r="B23" s="87"/>
      <c r="C23" s="122" t="s">
        <v>479</v>
      </c>
      <c r="D23" s="84" t="s">
        <v>628</v>
      </c>
      <c r="E23" s="86">
        <f>'A5'!D12</f>
        <v>109</v>
      </c>
      <c r="F23" s="123">
        <f>'B15'!H25</f>
        <v>78</v>
      </c>
      <c r="G23" s="84" t="str">
        <f>IFERROR(IF(F23="(-)","(-)", IF(F23&gt;70,"Cao",IF(F23&gt;=50,"Trung Bình","Thấp"))),"")</f>
        <v>Cao</v>
      </c>
      <c r="H23" s="123">
        <f>'B16'!H42</f>
        <v>20.183486238532002</v>
      </c>
      <c r="I23" s="84" t="str">
        <f>IFERROR(IF(H23="(-)","(-)",IF(H23&gt;70,"Cao",IF(H23&gt;=50,"Trung Bình","Thấp"))),"")</f>
        <v>Thấp</v>
      </c>
      <c r="J23" s="31"/>
      <c r="K23" s="24"/>
    </row>
    <row r="24" spans="2:11" x14ac:dyDescent="0.25">
      <c r="B24" s="87"/>
      <c r="C24" s="81"/>
      <c r="D24" s="87"/>
      <c r="E24" s="87"/>
      <c r="F24" s="124"/>
      <c r="G24" s="87"/>
      <c r="H24" s="124"/>
      <c r="I24" s="87"/>
      <c r="J24" s="31"/>
      <c r="K24" s="24"/>
    </row>
    <row r="25" spans="2:11" x14ac:dyDescent="0.25">
      <c r="B25" s="87"/>
      <c r="C25" s="81"/>
      <c r="D25" s="87"/>
      <c r="E25" s="87"/>
      <c r="F25" s="124"/>
      <c r="G25" s="87"/>
      <c r="H25" s="124"/>
      <c r="I25" s="87"/>
      <c r="J25" s="31"/>
      <c r="K25" s="24"/>
    </row>
    <row r="26" spans="2:11" x14ac:dyDescent="0.25">
      <c r="B26" s="87"/>
      <c r="C26" s="81"/>
      <c r="D26" s="87"/>
      <c r="E26" s="87"/>
      <c r="F26" s="124"/>
      <c r="G26" s="87"/>
      <c r="H26" s="124"/>
      <c r="I26" s="87"/>
      <c r="J26" s="31"/>
      <c r="K26" s="24"/>
    </row>
    <row r="27" spans="2:11" x14ac:dyDescent="0.25">
      <c r="B27" s="87"/>
      <c r="C27" s="122" t="s">
        <v>480</v>
      </c>
      <c r="D27" s="84" t="s">
        <v>628</v>
      </c>
      <c r="E27" s="86">
        <f>'A5'!D13</f>
        <v>102</v>
      </c>
      <c r="F27" s="123">
        <f>'B15'!I25</f>
        <v>65</v>
      </c>
      <c r="G27" s="84" t="str">
        <f>IFERROR(IF(F27="(-)","(-)", IF(F27&gt;70,"Cao",IF(F27&gt;=50,"Trung Bình","Thấp"))),"")</f>
        <v>Trung Bình</v>
      </c>
      <c r="H27" s="123">
        <f>'B16'!I42</f>
        <v>20.588235294118</v>
      </c>
      <c r="I27" s="84" t="str">
        <f>IFERROR(IF(H27="(-)","(-)",IF(H27&gt;70,"Cao",IF(H27&gt;=50,"Trung Bình","Thấp"))),"")</f>
        <v>Thấp</v>
      </c>
      <c r="J27" s="31"/>
      <c r="K27" s="24"/>
    </row>
    <row r="28" spans="2:11" x14ac:dyDescent="0.25">
      <c r="B28" s="87"/>
      <c r="C28" s="81"/>
      <c r="D28" s="87"/>
      <c r="E28" s="87"/>
      <c r="F28" s="124"/>
      <c r="G28" s="87"/>
      <c r="H28" s="124"/>
      <c r="I28" s="87"/>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481</v>
      </c>
      <c r="D31" s="84" t="s">
        <v>628</v>
      </c>
      <c r="E31" s="86">
        <f>'A5'!D14</f>
        <v>97</v>
      </c>
      <c r="F31" s="123">
        <f>'B15'!J25</f>
        <v>76</v>
      </c>
      <c r="G31" s="84" t="str">
        <f>IFERROR(IF(F31="(-)","(-)", IF(F31&gt;70,"Cao",IF(F31&gt;=50,"Trung Bình","Thấp"))),"")</f>
        <v>Cao</v>
      </c>
      <c r="H31" s="123">
        <f>'B16'!J42</f>
        <v>20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81"/>
      <c r="D34" s="87"/>
      <c r="E34" s="87"/>
      <c r="F34" s="124"/>
      <c r="G34" s="87"/>
      <c r="H34" s="124"/>
      <c r="I34" s="87"/>
      <c r="J34" s="31"/>
      <c r="K34" s="24"/>
    </row>
    <row r="35" spans="2:11" x14ac:dyDescent="0.25">
      <c r="B35" s="87"/>
      <c r="C35" s="122" t="s">
        <v>482</v>
      </c>
      <c r="D35" s="84" t="s">
        <v>628</v>
      </c>
      <c r="E35" s="86">
        <f>'A5'!D15</f>
        <v>102</v>
      </c>
      <c r="F35" s="123">
        <f>'B15'!K25</f>
        <v>80</v>
      </c>
      <c r="G35" s="84" t="str">
        <f>IFERROR(IF(F35="(-)","(-)", IF(F35&gt;70,"Cao",IF(F35&gt;=50,"Trung Bình","Thấp"))),"")</f>
        <v>Cao</v>
      </c>
      <c r="H35" s="123">
        <f>'B16'!K42</f>
        <v>20.196078431373</v>
      </c>
      <c r="I35" s="84" t="str">
        <f>IFERROR(IF(H35="(-)","(-)",IF(H35&gt;70,"Cao",IF(H35&gt;=50,"Trung Bình","Thấp"))),"")</f>
        <v>Thấp</v>
      </c>
      <c r="J35" s="31"/>
      <c r="K35" s="24"/>
    </row>
    <row r="36" spans="2:11" x14ac:dyDescent="0.25">
      <c r="B36" s="87"/>
      <c r="C36" s="81"/>
      <c r="D36" s="87"/>
      <c r="E36" s="87"/>
      <c r="F36" s="124"/>
      <c r="G36" s="87"/>
      <c r="H36" s="124"/>
      <c r="I36" s="87"/>
      <c r="J36" s="31"/>
      <c r="K36" s="24"/>
    </row>
    <row r="37" spans="2:11" x14ac:dyDescent="0.25">
      <c r="B37" s="87"/>
      <c r="C37" s="81"/>
      <c r="D37" s="87"/>
      <c r="E37" s="87"/>
      <c r="F37" s="124"/>
      <c r="G37" s="87"/>
      <c r="H37" s="124"/>
      <c r="I37" s="87"/>
      <c r="J37" s="31"/>
      <c r="K37" s="24"/>
    </row>
    <row r="38" spans="2:11" x14ac:dyDescent="0.25">
      <c r="B38" s="87"/>
      <c r="C38" s="81"/>
      <c r="D38" s="87"/>
      <c r="E38" s="87"/>
      <c r="F38" s="124"/>
      <c r="G38" s="87"/>
      <c r="H38" s="124"/>
      <c r="I38" s="87"/>
      <c r="J38" s="31"/>
      <c r="K38" s="24"/>
    </row>
    <row r="39" spans="2:11" x14ac:dyDescent="0.25">
      <c r="B39" s="87"/>
      <c r="C39" s="122" t="s">
        <v>483</v>
      </c>
      <c r="D39" s="84" t="s">
        <v>628</v>
      </c>
      <c r="E39" s="86">
        <f>'A5'!D16</f>
        <v>149</v>
      </c>
      <c r="F39" s="123">
        <f>'B15'!L25</f>
        <v>80</v>
      </c>
      <c r="G39" s="84" t="str">
        <f>IFERROR(IF(F39="(-)","(-)", IF(F39&gt;70,"Cao",IF(F39&gt;=50,"Trung Bình","Thấp"))),"")</f>
        <v>Cao</v>
      </c>
      <c r="H39" s="123">
        <f>'B16'!L42</f>
        <v>20</v>
      </c>
      <c r="I39" s="84" t="str">
        <f>IFERROR(IF(H39="(-)","(-)",IF(H39&gt;70,"Cao",IF(H39&gt;=50,"Trung Bình","Thấp"))),"")</f>
        <v>Thấp</v>
      </c>
      <c r="J39" s="31"/>
      <c r="K39" s="24"/>
    </row>
    <row r="40" spans="2:11" x14ac:dyDescent="0.25">
      <c r="B40" s="87"/>
      <c r="C40" s="81"/>
      <c r="D40" s="87"/>
      <c r="E40" s="87"/>
      <c r="F40" s="124"/>
      <c r="G40" s="87"/>
      <c r="H40" s="124"/>
      <c r="I40" s="87"/>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484</v>
      </c>
      <c r="D43" s="84" t="s">
        <v>628</v>
      </c>
      <c r="E43" s="86">
        <f>'A5'!D17</f>
        <v>112</v>
      </c>
      <c r="F43" s="123">
        <f>'B15'!M25</f>
        <v>85.6</v>
      </c>
      <c r="G43" s="84" t="str">
        <f>IFERROR(IF(F43="(-)","(-)", IF(F43&gt;70,"Cao",IF(F43&gt;=50,"Trung Bình","Thấp"))),"")</f>
        <v>Cao</v>
      </c>
      <c r="H43" s="123">
        <f>'B16'!M42</f>
        <v>20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81"/>
      <c r="D46" s="87"/>
      <c r="E46" s="87"/>
      <c r="F46" s="124"/>
      <c r="G46" s="87"/>
      <c r="H46" s="124"/>
      <c r="I46" s="87"/>
      <c r="J46" s="31"/>
      <c r="K46" s="24"/>
    </row>
    <row r="47" spans="2:11" x14ac:dyDescent="0.25">
      <c r="B47" s="87"/>
      <c r="C47" s="122" t="s">
        <v>485</v>
      </c>
      <c r="D47" s="84" t="s">
        <v>628</v>
      </c>
      <c r="E47" s="86">
        <f>'A5'!D18</f>
        <v>172</v>
      </c>
      <c r="F47" s="123">
        <f>'B15'!N25</f>
        <v>77</v>
      </c>
      <c r="G47" s="84" t="str">
        <f>IFERROR(IF(F47="(-)","(-)", IF(F47&gt;70,"Cao",IF(F47&gt;=50,"Trung Bình","Thấp"))),"")</f>
        <v>Cao</v>
      </c>
      <c r="H47" s="123">
        <f>'B16'!N42</f>
        <v>20.116279069767</v>
      </c>
      <c r="I47" s="84" t="str">
        <f>IFERROR(IF(H47="(-)","(-)",IF(H47&gt;70,"Cao",IF(H47&gt;=50,"Trung Bình","Thấp"))),"")</f>
        <v>Thấp</v>
      </c>
      <c r="J47" s="31"/>
      <c r="K47" s="24"/>
    </row>
    <row r="48" spans="2:11" x14ac:dyDescent="0.25">
      <c r="B48" s="87"/>
      <c r="C48" s="81"/>
      <c r="D48" s="87"/>
      <c r="E48" s="87"/>
      <c r="F48" s="124"/>
      <c r="G48" s="87"/>
      <c r="H48" s="124"/>
      <c r="I48" s="87"/>
      <c r="J48" s="31"/>
      <c r="K48" s="24"/>
    </row>
    <row r="49" spans="2:11" x14ac:dyDescent="0.25">
      <c r="B49" s="87"/>
      <c r="C49" s="81"/>
      <c r="D49" s="87"/>
      <c r="E49" s="87"/>
      <c r="F49" s="124"/>
      <c r="G49" s="87"/>
      <c r="H49" s="124"/>
      <c r="I49" s="87"/>
      <c r="J49" s="31"/>
      <c r="K49" s="24"/>
    </row>
    <row r="50" spans="2:11" x14ac:dyDescent="0.25">
      <c r="B50" s="87"/>
      <c r="C50" s="81"/>
      <c r="D50" s="87"/>
      <c r="E50" s="87"/>
      <c r="F50" s="124"/>
      <c r="G50" s="87"/>
      <c r="H50" s="124"/>
      <c r="I50" s="87"/>
      <c r="J50" s="31"/>
      <c r="K50" s="24"/>
    </row>
    <row r="51" spans="2:11" x14ac:dyDescent="0.25">
      <c r="B51" s="87"/>
      <c r="C51" s="122" t="s">
        <v>486</v>
      </c>
      <c r="D51" s="84" t="s">
        <v>628</v>
      </c>
      <c r="E51" s="86">
        <f>'A5'!D19</f>
        <v>161</v>
      </c>
      <c r="F51" s="123">
        <f>'B15'!O25</f>
        <v>72</v>
      </c>
      <c r="G51" s="84" t="str">
        <f>IFERROR(IF(F51="(-)","(-)", IF(F51&gt;70,"Cao",IF(F51&gt;=50,"Trung Bình","Thấp"))),"")</f>
        <v>Cao</v>
      </c>
      <c r="H51" s="123">
        <f>'B16'!O42</f>
        <v>20</v>
      </c>
      <c r="I51" s="84" t="str">
        <f>IFERROR(IF(H51="(-)","(-)",IF(H51&gt;70,"Cao",IF(H51&gt;=50,"Trung Bình","Thấp"))),"")</f>
        <v>Thấp</v>
      </c>
      <c r="J51" s="31"/>
      <c r="K51" s="24"/>
    </row>
    <row r="52" spans="2:11" x14ac:dyDescent="0.25">
      <c r="B52" s="87"/>
      <c r="C52" s="81"/>
      <c r="D52" s="87"/>
      <c r="E52" s="87"/>
      <c r="F52" s="124"/>
      <c r="G52" s="87"/>
      <c r="H52" s="124"/>
      <c r="I52" s="87"/>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487</v>
      </c>
      <c r="D55" s="84" t="s">
        <v>628</v>
      </c>
      <c r="E55" s="86">
        <f>'A5'!D20</f>
        <v>144</v>
      </c>
      <c r="F55" s="123">
        <f>'B15'!P25</f>
        <v>93</v>
      </c>
      <c r="G55" s="84" t="str">
        <f>IFERROR(IF(F55="(-)","(-)", IF(F55&gt;70,"Cao",IF(F55&gt;=50,"Trung Bình","Thấp"))),"")</f>
        <v>Cao</v>
      </c>
      <c r="H55" s="123">
        <f>'B16'!P42</f>
        <v>20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81"/>
      <c r="D58" s="87"/>
      <c r="E58" s="87"/>
      <c r="F58" s="124"/>
      <c r="G58" s="87"/>
      <c r="H58" s="124"/>
      <c r="I58" s="87"/>
      <c r="J58" s="31"/>
      <c r="K58" s="24"/>
    </row>
    <row r="59" spans="2:11" x14ac:dyDescent="0.25">
      <c r="B59" s="87"/>
      <c r="C59" s="122" t="s">
        <v>488</v>
      </c>
      <c r="D59" s="84" t="s">
        <v>628</v>
      </c>
      <c r="E59" s="86">
        <f>'A5'!D21</f>
        <v>96</v>
      </c>
      <c r="F59" s="123">
        <f>'B15'!Q25</f>
        <v>90.6</v>
      </c>
      <c r="G59" s="84" t="str">
        <f>IFERROR(IF(F59="(-)","(-)", IF(F59&gt;70,"Cao",IF(F59&gt;=50,"Trung Bình","Thấp"))),"")</f>
        <v>Cao</v>
      </c>
      <c r="H59" s="123">
        <f>'B16'!Q42</f>
        <v>20.208333333333002</v>
      </c>
      <c r="I59" s="84" t="str">
        <f>IFERROR(IF(H59="(-)","(-)",IF(H59&gt;70,"Cao",IF(H59&gt;=50,"Trung Bình","Thấp"))),"")</f>
        <v>Thấp</v>
      </c>
      <c r="J59" s="31"/>
      <c r="K59" s="24"/>
    </row>
    <row r="60" spans="2:11" x14ac:dyDescent="0.25">
      <c r="B60" s="87"/>
      <c r="C60" s="81"/>
      <c r="D60" s="87"/>
      <c r="E60" s="87"/>
      <c r="F60" s="124"/>
      <c r="G60" s="87"/>
      <c r="H60" s="124"/>
      <c r="I60" s="87"/>
      <c r="J60" s="31"/>
      <c r="K60" s="24"/>
    </row>
    <row r="61" spans="2:11" x14ac:dyDescent="0.25">
      <c r="B61" s="87"/>
      <c r="C61" s="81"/>
      <c r="D61" s="87"/>
      <c r="E61" s="87"/>
      <c r="F61" s="124"/>
      <c r="G61" s="87"/>
      <c r="H61" s="124"/>
      <c r="I61" s="87"/>
      <c r="J61" s="31"/>
      <c r="K61" s="24"/>
    </row>
    <row r="62" spans="2:11" x14ac:dyDescent="0.25">
      <c r="B62" s="87"/>
      <c r="C62" s="81"/>
      <c r="D62" s="87"/>
      <c r="E62" s="87"/>
      <c r="F62" s="124"/>
      <c r="G62" s="87"/>
      <c r="H62" s="124"/>
      <c r="I62" s="87"/>
      <c r="J62" s="31"/>
      <c r="K62" s="24"/>
    </row>
    <row r="63" spans="2:11" x14ac:dyDescent="0.25">
      <c r="B63" s="87"/>
      <c r="C63" s="122" t="s">
        <v>489</v>
      </c>
      <c r="D63" s="84" t="s">
        <v>628</v>
      </c>
      <c r="E63" s="86">
        <f>'A5'!D22</f>
        <v>112</v>
      </c>
      <c r="F63" s="123">
        <f>'B15'!R25</f>
        <v>72</v>
      </c>
      <c r="G63" s="84" t="str">
        <f>IFERROR(IF(F63="(-)","(-)", IF(F63&gt;70,"Cao",IF(F63&gt;=50,"Trung Bình","Thấp"))),"")</f>
        <v>Cao</v>
      </c>
      <c r="H63" s="123">
        <f>'B16'!R42</f>
        <v>20</v>
      </c>
      <c r="I63" s="84" t="str">
        <f>IFERROR(IF(H63="(-)","(-)",IF(H63&gt;70,"Cao",IF(H63&gt;=50,"Trung Bình","Thấp"))),"")</f>
        <v>Thấp</v>
      </c>
      <c r="J63" s="31"/>
      <c r="K63" s="24"/>
    </row>
    <row r="64" spans="2:11" x14ac:dyDescent="0.25">
      <c r="B64" s="87"/>
      <c r="C64" s="81"/>
      <c r="D64" s="87"/>
      <c r="E64" s="87"/>
      <c r="F64" s="124"/>
      <c r="G64" s="87"/>
      <c r="H64" s="124"/>
      <c r="I64" s="87"/>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490</v>
      </c>
      <c r="D67" s="84" t="s">
        <v>628</v>
      </c>
      <c r="E67" s="86">
        <f>'A5'!D23</f>
        <v>171</v>
      </c>
      <c r="F67" s="123">
        <f>'B15'!S25</f>
        <v>68</v>
      </c>
      <c r="G67" s="84" t="str">
        <f>IFERROR(IF(F67="(-)","(-)", IF(F67&gt;70,"Cao",IF(F67&gt;=50,"Trung Bình","Thấp"))),"")</f>
        <v>Trung Bình</v>
      </c>
      <c r="H67" s="123">
        <f>'B16'!S42</f>
        <v>20.467836257310001</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81"/>
      <c r="D70" s="87"/>
      <c r="E70" s="87"/>
      <c r="F70" s="124"/>
      <c r="G70" s="87"/>
      <c r="H70" s="124"/>
      <c r="I70" s="87"/>
      <c r="J70" s="31"/>
      <c r="K70" s="24"/>
    </row>
    <row r="71" spans="2:11" x14ac:dyDescent="0.25">
      <c r="B71" s="87"/>
      <c r="C71" s="122" t="s">
        <v>491</v>
      </c>
      <c r="D71" s="84" t="s">
        <v>628</v>
      </c>
      <c r="E71" s="86">
        <f>'A5'!D24</f>
        <v>110</v>
      </c>
      <c r="F71" s="123">
        <f>'B15'!T25</f>
        <v>74</v>
      </c>
      <c r="G71" s="84" t="str">
        <f>IFERROR(IF(F71="(-)","(-)", IF(F71&gt;70,"Cao",IF(F71&gt;=50,"Trung Bình","Thấp"))),"")</f>
        <v>Cao</v>
      </c>
      <c r="H71" s="123">
        <f>'B16'!T42</f>
        <v>20</v>
      </c>
      <c r="I71" s="84" t="str">
        <f>IFERROR(IF(H71="(-)","(-)",IF(H71&gt;70,"Cao",IF(H71&gt;=50,"Trung Bình","Thấp"))),"")</f>
        <v>Thấp</v>
      </c>
      <c r="J71" s="31"/>
      <c r="K71" s="24"/>
    </row>
    <row r="72" spans="2:11" x14ac:dyDescent="0.25">
      <c r="B72" s="87"/>
      <c r="C72" s="81"/>
      <c r="D72" s="87"/>
      <c r="E72" s="87"/>
      <c r="F72" s="124"/>
      <c r="G72" s="87"/>
      <c r="H72" s="124"/>
      <c r="I72" s="87"/>
      <c r="J72" s="31"/>
      <c r="K72" s="24"/>
    </row>
    <row r="73" spans="2:11" x14ac:dyDescent="0.25">
      <c r="B73" s="87"/>
      <c r="C73" s="81"/>
      <c r="D73" s="87"/>
      <c r="E73" s="87"/>
      <c r="F73" s="124"/>
      <c r="G73" s="87"/>
      <c r="H73" s="124"/>
      <c r="I73" s="87"/>
      <c r="J73" s="31"/>
      <c r="K73" s="24"/>
    </row>
    <row r="74" spans="2:11" x14ac:dyDescent="0.25">
      <c r="B74" s="87"/>
      <c r="C74" s="81"/>
      <c r="D74" s="87"/>
      <c r="E74" s="87"/>
      <c r="F74" s="124"/>
      <c r="G74" s="87"/>
      <c r="H74" s="124"/>
      <c r="I74" s="87"/>
      <c r="J74" s="31"/>
      <c r="K74" s="24"/>
    </row>
    <row r="75" spans="2:11" x14ac:dyDescent="0.25">
      <c r="B75" s="87"/>
      <c r="C75" s="122" t="s">
        <v>492</v>
      </c>
      <c r="D75" s="84" t="s">
        <v>628</v>
      </c>
      <c r="E75" s="86">
        <f>'A5'!D25</f>
        <v>127</v>
      </c>
      <c r="F75" s="123">
        <f>'B15'!U25</f>
        <v>70</v>
      </c>
      <c r="G75" s="84" t="str">
        <f>IFERROR(IF(F75="(-)","(-)", IF(F75&gt;70,"Cao",IF(F75&gt;=50,"Trung Bình","Thấp"))),"")</f>
        <v>Trung Bình</v>
      </c>
      <c r="H75" s="123">
        <f>'B16'!U42</f>
        <v>20</v>
      </c>
      <c r="I75" s="84" t="str">
        <f>IFERROR(IF(H75="(-)","(-)",IF(H75&gt;70,"Cao",IF(H75&gt;=50,"Trung Bình","Thấp"))),"")</f>
        <v>Thấp</v>
      </c>
      <c r="J75" s="31"/>
      <c r="K75" s="24"/>
    </row>
    <row r="76" spans="2:11" x14ac:dyDescent="0.25">
      <c r="B76" s="87"/>
      <c r="C76" s="81"/>
      <c r="D76" s="87"/>
      <c r="E76" s="87"/>
      <c r="F76" s="124"/>
      <c r="G76" s="87"/>
      <c r="H76" s="124"/>
      <c r="I76" s="87"/>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493</v>
      </c>
      <c r="D79" s="84" t="s">
        <v>628</v>
      </c>
      <c r="E79" s="86">
        <f>'A5'!D26</f>
        <v>121</v>
      </c>
      <c r="F79" s="123">
        <f>'B15'!V25</f>
        <v>78</v>
      </c>
      <c r="G79" s="84" t="str">
        <f>IFERROR(IF(F79="(-)","(-)", IF(F79&gt;70,"Cao",IF(F79&gt;=50,"Trung Bình","Thấp"))),"")</f>
        <v>Cao</v>
      </c>
      <c r="H79" s="123">
        <f>'B16'!V42</f>
        <v>20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81"/>
      <c r="D82" s="87"/>
      <c r="E82" s="87"/>
      <c r="F82" s="124"/>
      <c r="G82" s="87"/>
      <c r="H82" s="124"/>
      <c r="I82" s="87"/>
      <c r="J82" s="31"/>
      <c r="K82" s="24"/>
    </row>
    <row r="83" spans="2:11" x14ac:dyDescent="0.25">
      <c r="B83" s="87"/>
      <c r="C83" s="122" t="s">
        <v>494</v>
      </c>
      <c r="D83" s="84" t="s">
        <v>628</v>
      </c>
      <c r="E83" s="86">
        <f>'A5'!D27</f>
        <v>72</v>
      </c>
      <c r="F83" s="123">
        <f>'B15'!W25</f>
        <v>69</v>
      </c>
      <c r="G83" s="84" t="str">
        <f>IFERROR(IF(F83="(-)","(-)", IF(F83&gt;70,"Cao",IF(F83&gt;=50,"Trung Bình","Thấp"))),"")</f>
        <v>Trung Bình</v>
      </c>
      <c r="H83" s="123">
        <f>'B16'!W42</f>
        <v>20.277777777777999</v>
      </c>
      <c r="I83" s="84" t="str">
        <f>IFERROR(IF(H83="(-)","(-)",IF(H83&gt;70,"Cao",IF(H83&gt;=50,"Trung Bình","Thấp"))),"")</f>
        <v>Thấp</v>
      </c>
      <c r="J83" s="31"/>
      <c r="K83" s="24"/>
    </row>
    <row r="84" spans="2:11" x14ac:dyDescent="0.25">
      <c r="B84" s="87"/>
      <c r="C84" s="81"/>
      <c r="D84" s="87"/>
      <c r="E84" s="87"/>
      <c r="F84" s="124"/>
      <c r="G84" s="87"/>
      <c r="H84" s="124"/>
      <c r="I84" s="87"/>
      <c r="J84" s="31"/>
      <c r="K84" s="24"/>
    </row>
    <row r="85" spans="2:11" x14ac:dyDescent="0.25">
      <c r="B85" s="87"/>
      <c r="C85" s="81"/>
      <c r="D85" s="87"/>
      <c r="E85" s="87"/>
      <c r="F85" s="124"/>
      <c r="G85" s="87"/>
      <c r="H85" s="124"/>
      <c r="I85" s="87"/>
      <c r="J85" s="31"/>
      <c r="K85" s="24"/>
    </row>
    <row r="86" spans="2:11" x14ac:dyDescent="0.25">
      <c r="B86" s="87"/>
      <c r="C86" s="81"/>
      <c r="D86" s="87"/>
      <c r="E86" s="87"/>
      <c r="F86" s="124"/>
      <c r="G86" s="87"/>
      <c r="H86" s="124"/>
      <c r="I86" s="87"/>
      <c r="J86" s="31"/>
      <c r="K86" s="24"/>
    </row>
    <row r="87" spans="2:11" x14ac:dyDescent="0.25">
      <c r="B87" s="87"/>
      <c r="C87" s="122" t="s">
        <v>495</v>
      </c>
      <c r="D87" s="84" t="s">
        <v>628</v>
      </c>
      <c r="E87" s="86">
        <f>'A5'!D28</f>
        <v>122</v>
      </c>
      <c r="F87" s="123">
        <f>'B15'!X25</f>
        <v>70</v>
      </c>
      <c r="G87" s="84" t="str">
        <f>IFERROR(IF(F87="(-)","(-)", IF(F87&gt;70,"Cao",IF(F87&gt;=50,"Trung Bình","Thấp"))),"")</f>
        <v>Trung Bình</v>
      </c>
      <c r="H87" s="123">
        <f>'B16'!X42</f>
        <v>20</v>
      </c>
      <c r="I87" s="84" t="str">
        <f>IFERROR(IF(H87="(-)","(-)",IF(H87&gt;70,"Cao",IF(H87&gt;=50,"Trung Bình","Thấp"))),"")</f>
        <v>Thấp</v>
      </c>
      <c r="J87" s="31"/>
      <c r="K87" s="24"/>
    </row>
    <row r="88" spans="2:11" x14ac:dyDescent="0.25">
      <c r="B88" s="87"/>
      <c r="C88" s="81"/>
      <c r="D88" s="87"/>
      <c r="E88" s="87"/>
      <c r="F88" s="124"/>
      <c r="G88" s="87"/>
      <c r="H88" s="124"/>
      <c r="I88" s="87"/>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496</v>
      </c>
      <c r="D91" s="84" t="s">
        <v>628</v>
      </c>
      <c r="E91" s="86">
        <f>'A5'!D29</f>
        <v>72</v>
      </c>
      <c r="F91" s="123">
        <f>'B15'!Y25</f>
        <v>0</v>
      </c>
      <c r="G91" s="84" t="str">
        <f>IFERROR(IF(F91="(-)","(-)", IF(F91&gt;70,"Cao",IF(F91&gt;=50,"Trung Bình","Thấp"))),"")</f>
        <v>Thấp</v>
      </c>
      <c r="H91" s="123">
        <f>'B16'!Y42</f>
        <v>20.277777777777999</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81"/>
      <c r="D94" s="87"/>
      <c r="E94" s="87"/>
      <c r="F94" s="124"/>
      <c r="G94" s="87"/>
      <c r="H94" s="124"/>
      <c r="I94" s="87"/>
      <c r="J94" s="31"/>
      <c r="K94" s="24"/>
    </row>
    <row r="95" spans="2:11" x14ac:dyDescent="0.25">
      <c r="B95" s="125" t="s">
        <v>8</v>
      </c>
      <c r="C95" s="122" t="s">
        <v>475</v>
      </c>
      <c r="D95" s="84" t="s">
        <v>630</v>
      </c>
      <c r="E95" s="86">
        <f>'A5'!D8</f>
        <v>165</v>
      </c>
      <c r="F95" s="123">
        <f>'B15'!D25</f>
        <v>71</v>
      </c>
      <c r="G95" s="84" t="str">
        <f>IFERROR(IF(F95="(-)","(-)", IF(F95&gt;70,"Cao",IF(F95&gt;=50,"Trung Bình","Thấp"))),"")</f>
        <v>Cao</v>
      </c>
      <c r="H95" s="123">
        <f>'B16'!D42</f>
        <v>20.121212121212</v>
      </c>
      <c r="I95" s="84" t="str">
        <f>IFERROR(IF(H95="(-)","(-)",IF(H95&gt;70,"Cao",IF(H95&gt;=50,"Trung Bình","Thấp"))),"")</f>
        <v>Thấp</v>
      </c>
      <c r="J95" s="31"/>
      <c r="K95" s="24"/>
    </row>
    <row r="96" spans="2:11" x14ac:dyDescent="0.25">
      <c r="B96" s="87"/>
      <c r="C96" s="81"/>
      <c r="D96" s="87"/>
      <c r="E96" s="87"/>
      <c r="F96" s="124"/>
      <c r="G96" s="87"/>
      <c r="H96" s="124"/>
      <c r="I96" s="87"/>
      <c r="J96" s="31"/>
      <c r="K96" s="24"/>
    </row>
    <row r="97" spans="2:11" x14ac:dyDescent="0.25">
      <c r="B97" s="87"/>
      <c r="C97" s="81"/>
      <c r="D97" s="87"/>
      <c r="E97" s="87"/>
      <c r="F97" s="124"/>
      <c r="G97" s="87"/>
      <c r="H97" s="124"/>
      <c r="I97" s="87"/>
      <c r="J97" s="31"/>
      <c r="K97" s="24"/>
    </row>
    <row r="98" spans="2:11" x14ac:dyDescent="0.25">
      <c r="B98" s="87"/>
      <c r="C98" s="81"/>
      <c r="D98" s="87"/>
      <c r="E98" s="87"/>
      <c r="F98" s="124"/>
      <c r="G98" s="87"/>
      <c r="H98" s="124"/>
      <c r="I98" s="87"/>
      <c r="J98" s="31"/>
      <c r="K98" s="24"/>
    </row>
    <row r="99" spans="2:11" x14ac:dyDescent="0.25">
      <c r="B99" s="87"/>
      <c r="C99" s="122" t="s">
        <v>476</v>
      </c>
      <c r="D99" s="84" t="s">
        <v>630</v>
      </c>
      <c r="E99" s="86">
        <f>'A5'!D9</f>
        <v>81</v>
      </c>
      <c r="F99" s="123">
        <f>'B15'!E25</f>
        <v>72.599999999999994</v>
      </c>
      <c r="G99" s="84" t="str">
        <f>IFERROR(IF(F99="(-)","(-)", IF(F99&gt;70,"Cao",IF(F99&gt;=50,"Trung Bình","Thấp"))),"")</f>
        <v>Cao</v>
      </c>
      <c r="H99" s="123">
        <f>'B16'!E42</f>
        <v>20.246913580247</v>
      </c>
      <c r="I99" s="84" t="str">
        <f>IFERROR(IF(H99="(-)","(-)",IF(H99&gt;70,"Cao",IF(H99&gt;=50,"Trung Bình","Thấp"))),"")</f>
        <v>Thấp</v>
      </c>
      <c r="J99" s="31"/>
      <c r="K99" s="24"/>
    </row>
    <row r="100" spans="2:11" x14ac:dyDescent="0.25">
      <c r="B100" s="87"/>
      <c r="C100" s="81"/>
      <c r="D100" s="87"/>
      <c r="E100" s="87"/>
      <c r="F100" s="124"/>
      <c r="G100" s="87"/>
      <c r="H100" s="124"/>
      <c r="I100" s="87"/>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477</v>
      </c>
      <c r="D103" s="84" t="s">
        <v>630</v>
      </c>
      <c r="E103" s="86">
        <f>'A5'!D10</f>
        <v>114</v>
      </c>
      <c r="F103" s="123">
        <f>'B15'!F25</f>
        <v>98</v>
      </c>
      <c r="G103" s="84" t="str">
        <f>IFERROR(IF(F103="(-)","(-)", IF(F103&gt;70,"Cao",IF(F103&gt;=50,"Trung Bình","Thấp"))),"")</f>
        <v>Cao</v>
      </c>
      <c r="H103" s="123">
        <f>'B16'!F42</f>
        <v>20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81"/>
      <c r="D106" s="87"/>
      <c r="E106" s="87"/>
      <c r="F106" s="124"/>
      <c r="G106" s="87"/>
      <c r="H106" s="124"/>
      <c r="I106" s="87"/>
      <c r="J106" s="31"/>
      <c r="K106" s="24"/>
    </row>
    <row r="107" spans="2:11" x14ac:dyDescent="0.25">
      <c r="B107" s="87"/>
      <c r="C107" s="122" t="s">
        <v>478</v>
      </c>
      <c r="D107" s="84" t="s">
        <v>630</v>
      </c>
      <c r="E107" s="86">
        <f>'A5'!D11</f>
        <v>88</v>
      </c>
      <c r="F107" s="123">
        <f>'B15'!G25</f>
        <v>78</v>
      </c>
      <c r="G107" s="84" t="str">
        <f>IFERROR(IF(F107="(-)","(-)", IF(F107&gt;70,"Cao",IF(F107&gt;=50,"Trung Bình","Thấp"))),"")</f>
        <v>Cao</v>
      </c>
      <c r="H107" s="123">
        <f>'B16'!G42</f>
        <v>20.681818181817999</v>
      </c>
      <c r="I107" s="84" t="str">
        <f>IFERROR(IF(H107="(-)","(-)",IF(H107&gt;70,"Cao",IF(H107&gt;=50,"Trung Bình","Thấp"))),"")</f>
        <v>Thấp</v>
      </c>
      <c r="J107" s="31"/>
      <c r="K107" s="24"/>
    </row>
    <row r="108" spans="2:11" x14ac:dyDescent="0.25">
      <c r="B108" s="87"/>
      <c r="C108" s="81"/>
      <c r="D108" s="87"/>
      <c r="E108" s="87"/>
      <c r="F108" s="124"/>
      <c r="G108" s="87"/>
      <c r="H108" s="124"/>
      <c r="I108" s="87"/>
      <c r="J108" s="31"/>
      <c r="K108" s="24"/>
    </row>
    <row r="109" spans="2:11" x14ac:dyDescent="0.25">
      <c r="B109" s="87"/>
      <c r="C109" s="81"/>
      <c r="D109" s="87"/>
      <c r="E109" s="87"/>
      <c r="F109" s="124"/>
      <c r="G109" s="87"/>
      <c r="H109" s="124"/>
      <c r="I109" s="87"/>
      <c r="J109" s="31"/>
      <c r="K109" s="24"/>
    </row>
    <row r="110" spans="2:11" x14ac:dyDescent="0.25">
      <c r="B110" s="87"/>
      <c r="C110" s="81"/>
      <c r="D110" s="87"/>
      <c r="E110" s="87"/>
      <c r="F110" s="124"/>
      <c r="G110" s="87"/>
      <c r="H110" s="124"/>
      <c r="I110" s="87"/>
      <c r="J110" s="31"/>
      <c r="K110" s="24"/>
    </row>
    <row r="111" spans="2:11" x14ac:dyDescent="0.25">
      <c r="B111" s="87"/>
      <c r="C111" s="122" t="s">
        <v>479</v>
      </c>
      <c r="D111" s="84" t="s">
        <v>630</v>
      </c>
      <c r="E111" s="86">
        <f>'A5'!D12</f>
        <v>109</v>
      </c>
      <c r="F111" s="123">
        <f>'B15'!H25</f>
        <v>78</v>
      </c>
      <c r="G111" s="84" t="str">
        <f>IFERROR(IF(F111="(-)","(-)", IF(F111&gt;70,"Cao",IF(F111&gt;=50,"Trung Bình","Thấp"))),"")</f>
        <v>Cao</v>
      </c>
      <c r="H111" s="123">
        <f>'B16'!H42</f>
        <v>20.183486238532002</v>
      </c>
      <c r="I111" s="84" t="str">
        <f>IFERROR(IF(H111="(-)","(-)",IF(H111&gt;70,"Cao",IF(H111&gt;=50,"Trung Bình","Thấp"))),"")</f>
        <v>Thấp</v>
      </c>
      <c r="J111" s="31"/>
      <c r="K111" s="24"/>
    </row>
    <row r="112" spans="2:11" x14ac:dyDescent="0.25">
      <c r="B112" s="87"/>
      <c r="C112" s="81"/>
      <c r="D112" s="87"/>
      <c r="E112" s="87"/>
      <c r="F112" s="124"/>
      <c r="G112" s="87"/>
      <c r="H112" s="124"/>
      <c r="I112" s="87"/>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480</v>
      </c>
      <c r="D115" s="84" t="s">
        <v>630</v>
      </c>
      <c r="E115" s="86">
        <f>'A5'!D13</f>
        <v>102</v>
      </c>
      <c r="F115" s="123">
        <f>'B15'!I25</f>
        <v>65</v>
      </c>
      <c r="G115" s="84" t="str">
        <f>IFERROR(IF(F115="(-)","(-)", IF(F115&gt;70,"Cao",IF(F115&gt;=50,"Trung Bình","Thấp"))),"")</f>
        <v>Trung Bình</v>
      </c>
      <c r="H115" s="123">
        <f>'B16'!I42</f>
        <v>20.588235294118</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81"/>
      <c r="D118" s="87"/>
      <c r="E118" s="87"/>
      <c r="F118" s="124"/>
      <c r="G118" s="87"/>
      <c r="H118" s="124"/>
      <c r="I118" s="87"/>
      <c r="J118" s="31"/>
      <c r="K118" s="24"/>
    </row>
    <row r="119" spans="2:11" x14ac:dyDescent="0.25">
      <c r="B119" s="87"/>
      <c r="C119" s="122" t="s">
        <v>481</v>
      </c>
      <c r="D119" s="84" t="s">
        <v>630</v>
      </c>
      <c r="E119" s="86">
        <f>'A5'!D14</f>
        <v>97</v>
      </c>
      <c r="F119" s="123">
        <f>'B15'!J25</f>
        <v>76</v>
      </c>
      <c r="G119" s="84" t="str">
        <f>IFERROR(IF(F119="(-)","(-)", IF(F119&gt;70,"Cao",IF(F119&gt;=50,"Trung Bình","Thấp"))),"")</f>
        <v>Cao</v>
      </c>
      <c r="H119" s="123">
        <f>'B16'!J42</f>
        <v>20</v>
      </c>
      <c r="I119" s="84" t="str">
        <f>IFERROR(IF(H119="(-)","(-)",IF(H119&gt;70,"Cao",IF(H119&gt;=50,"Trung Bình","Thấp"))),"")</f>
        <v>Thấp</v>
      </c>
      <c r="J119" s="31"/>
      <c r="K119" s="24"/>
    </row>
    <row r="120" spans="2:11" x14ac:dyDescent="0.25">
      <c r="B120" s="87"/>
      <c r="C120" s="81"/>
      <c r="D120" s="87"/>
      <c r="E120" s="87"/>
      <c r="F120" s="124"/>
      <c r="G120" s="87"/>
      <c r="H120" s="124"/>
      <c r="I120" s="87"/>
      <c r="J120" s="31"/>
      <c r="K120" s="24"/>
    </row>
    <row r="121" spans="2:11" x14ac:dyDescent="0.25">
      <c r="B121" s="87"/>
      <c r="C121" s="81"/>
      <c r="D121" s="87"/>
      <c r="E121" s="87"/>
      <c r="F121" s="124"/>
      <c r="G121" s="87"/>
      <c r="H121" s="124"/>
      <c r="I121" s="87"/>
      <c r="J121" s="31"/>
      <c r="K121" s="24"/>
    </row>
    <row r="122" spans="2:11" x14ac:dyDescent="0.25">
      <c r="B122" s="87"/>
      <c r="C122" s="81"/>
      <c r="D122" s="87"/>
      <c r="E122" s="87"/>
      <c r="F122" s="124"/>
      <c r="G122" s="87"/>
      <c r="H122" s="124"/>
      <c r="I122" s="87"/>
      <c r="J122" s="31"/>
      <c r="K122" s="24"/>
    </row>
    <row r="123" spans="2:11" x14ac:dyDescent="0.25">
      <c r="B123" s="87"/>
      <c r="C123" s="122" t="s">
        <v>482</v>
      </c>
      <c r="D123" s="84" t="s">
        <v>630</v>
      </c>
      <c r="E123" s="86">
        <f>'A5'!D15</f>
        <v>102</v>
      </c>
      <c r="F123" s="123">
        <f>'B15'!K25</f>
        <v>80</v>
      </c>
      <c r="G123" s="84" t="str">
        <f>IFERROR(IF(F123="(-)","(-)", IF(F123&gt;70,"Cao",IF(F123&gt;=50,"Trung Bình","Thấp"))),"")</f>
        <v>Cao</v>
      </c>
      <c r="H123" s="123">
        <f>'B16'!K42</f>
        <v>20.196078431373</v>
      </c>
      <c r="I123" s="84" t="str">
        <f>IFERROR(IF(H123="(-)","(-)",IF(H123&gt;70,"Cao",IF(H123&gt;=50,"Trung Bình","Thấp"))),"")</f>
        <v>Thấp</v>
      </c>
      <c r="J123" s="31"/>
      <c r="K123" s="24"/>
    </row>
    <row r="124" spans="2:11" x14ac:dyDescent="0.25">
      <c r="B124" s="87"/>
      <c r="C124" s="81"/>
      <c r="D124" s="87"/>
      <c r="E124" s="87"/>
      <c r="F124" s="124"/>
      <c r="G124" s="87"/>
      <c r="H124" s="124"/>
      <c r="I124" s="87"/>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483</v>
      </c>
      <c r="D127" s="84" t="s">
        <v>630</v>
      </c>
      <c r="E127" s="86">
        <f>'A5'!D16</f>
        <v>149</v>
      </c>
      <c r="F127" s="123">
        <f>'B15'!L25</f>
        <v>80</v>
      </c>
      <c r="G127" s="84" t="str">
        <f>IFERROR(IF(F127="(-)","(-)", IF(F127&gt;70,"Cao",IF(F127&gt;=50,"Trung Bình","Thấp"))),"")</f>
        <v>Cao</v>
      </c>
      <c r="H127" s="123">
        <f>'B16'!L42</f>
        <v>20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2:11" x14ac:dyDescent="0.25">
      <c r="B129" s="87"/>
      <c r="C129" s="81"/>
      <c r="D129" s="87"/>
      <c r="E129" s="87"/>
      <c r="F129" s="124"/>
      <c r="G129" s="87"/>
      <c r="H129" s="124"/>
      <c r="I129" s="87"/>
      <c r="J129" s="31"/>
      <c r="K129" s="24"/>
    </row>
    <row r="130" spans="2:11" x14ac:dyDescent="0.25">
      <c r="B130" s="87"/>
      <c r="C130" s="81"/>
      <c r="D130" s="87"/>
      <c r="E130" s="87"/>
      <c r="F130" s="124"/>
      <c r="G130" s="87"/>
      <c r="H130" s="124"/>
      <c r="I130" s="87"/>
      <c r="J130" s="31"/>
      <c r="K130" s="24"/>
    </row>
    <row r="131" spans="2:11" x14ac:dyDescent="0.25">
      <c r="B131" s="87"/>
      <c r="C131" s="122" t="s">
        <v>484</v>
      </c>
      <c r="D131" s="84" t="s">
        <v>630</v>
      </c>
      <c r="E131" s="86">
        <f>'A5'!D17</f>
        <v>112</v>
      </c>
      <c r="F131" s="123">
        <f>'B15'!M25</f>
        <v>85.6</v>
      </c>
      <c r="G131" s="84" t="str">
        <f>IFERROR(IF(F131="(-)","(-)", IF(F131&gt;70,"Cao",IF(F131&gt;=50,"Trung Bình","Thấp"))),"")</f>
        <v>Cao</v>
      </c>
      <c r="H131" s="123">
        <f>'B16'!M42</f>
        <v>20</v>
      </c>
      <c r="I131" s="84" t="str">
        <f>IFERROR(IF(H131="(-)","(-)",IF(H131&gt;70,"Cao",IF(H131&gt;=50,"Trung Bình","Thấp"))),"")</f>
        <v>Thấp</v>
      </c>
      <c r="J131" s="31"/>
      <c r="K131" s="24"/>
    </row>
    <row r="132" spans="2:11" x14ac:dyDescent="0.25">
      <c r="B132" s="87"/>
      <c r="C132" s="81"/>
      <c r="D132" s="87"/>
      <c r="E132" s="87"/>
      <c r="F132" s="124"/>
      <c r="G132" s="87"/>
      <c r="H132" s="124"/>
      <c r="I132" s="87"/>
      <c r="J132" s="31"/>
      <c r="K132" s="24"/>
    </row>
    <row r="133" spans="2:11" x14ac:dyDescent="0.25">
      <c r="B133" s="87"/>
      <c r="C133" s="81"/>
      <c r="D133" s="87"/>
      <c r="E133" s="87"/>
      <c r="F133" s="124"/>
      <c r="G133" s="87"/>
      <c r="H133" s="124"/>
      <c r="I133" s="87"/>
      <c r="J133" s="31"/>
      <c r="K133" s="24"/>
    </row>
    <row r="134" spans="2:11" x14ac:dyDescent="0.25">
      <c r="B134" s="87"/>
      <c r="C134" s="81"/>
      <c r="D134" s="87"/>
      <c r="E134" s="87"/>
      <c r="F134" s="124"/>
      <c r="G134" s="87"/>
      <c r="H134" s="124"/>
      <c r="I134" s="87"/>
      <c r="J134" s="31"/>
      <c r="K134" s="24"/>
    </row>
    <row r="135" spans="2:11" x14ac:dyDescent="0.25">
      <c r="B135" s="87"/>
      <c r="C135" s="122" t="s">
        <v>485</v>
      </c>
      <c r="D135" s="84" t="s">
        <v>630</v>
      </c>
      <c r="E135" s="86">
        <f>'A5'!D18</f>
        <v>172</v>
      </c>
      <c r="F135" s="123">
        <f>'B15'!N25</f>
        <v>77</v>
      </c>
      <c r="G135" s="84" t="str">
        <f>IFERROR(IF(F135="(-)","(-)", IF(F135&gt;70,"Cao",IF(F135&gt;=50,"Trung Bình","Thấp"))),"")</f>
        <v>Cao</v>
      </c>
      <c r="H135" s="123">
        <f>'B16'!N42</f>
        <v>20.116279069767</v>
      </c>
      <c r="I135" s="84" t="str">
        <f>IFERROR(IF(H135="(-)","(-)",IF(H135&gt;70,"Cao",IF(H135&gt;=50,"Trung Bình","Thấp"))),"")</f>
        <v>Thấp</v>
      </c>
      <c r="J135" s="31"/>
      <c r="K135" s="24"/>
    </row>
    <row r="136" spans="2:11" x14ac:dyDescent="0.25">
      <c r="B136" s="87"/>
      <c r="C136" s="81"/>
      <c r="D136" s="87"/>
      <c r="E136" s="87"/>
      <c r="F136" s="124"/>
      <c r="G136" s="87"/>
      <c r="H136" s="124"/>
      <c r="I136" s="87"/>
      <c r="J136" s="31"/>
      <c r="K136" s="24"/>
    </row>
    <row r="137" spans="2:11" x14ac:dyDescent="0.25">
      <c r="B137" s="87"/>
      <c r="C137" s="81"/>
      <c r="D137" s="87"/>
      <c r="E137" s="87"/>
      <c r="F137" s="124"/>
      <c r="G137" s="87"/>
      <c r="H137" s="124"/>
      <c r="I137" s="87"/>
      <c r="J137" s="31"/>
      <c r="K137" s="24"/>
    </row>
    <row r="138" spans="2:11" x14ac:dyDescent="0.25">
      <c r="B138" s="87"/>
      <c r="C138" s="81"/>
      <c r="D138" s="87"/>
      <c r="E138" s="87"/>
      <c r="F138" s="124"/>
      <c r="G138" s="87"/>
      <c r="H138" s="124"/>
      <c r="I138" s="87"/>
      <c r="J138" s="31"/>
      <c r="K138" s="24"/>
    </row>
    <row r="139" spans="2:11" x14ac:dyDescent="0.25">
      <c r="B139" s="87"/>
      <c r="C139" s="122" t="s">
        <v>486</v>
      </c>
      <c r="D139" s="84" t="s">
        <v>630</v>
      </c>
      <c r="E139" s="86">
        <f>'A5'!D19</f>
        <v>161</v>
      </c>
      <c r="F139" s="123">
        <f>'B15'!O25</f>
        <v>72</v>
      </c>
      <c r="G139" s="84" t="str">
        <f>IFERROR(IF(F139="(-)","(-)", IF(F139&gt;70,"Cao",IF(F139&gt;=50,"Trung Bình","Thấp"))),"")</f>
        <v>Cao</v>
      </c>
      <c r="H139" s="123">
        <f>'B16'!O42</f>
        <v>20</v>
      </c>
      <c r="I139" s="84" t="str">
        <f>IFERROR(IF(H139="(-)","(-)",IF(H139&gt;70,"Cao",IF(H139&gt;=50,"Trung Bình","Thấp"))),"")</f>
        <v>Thấp</v>
      </c>
      <c r="J139" s="31"/>
      <c r="K139" s="24"/>
    </row>
    <row r="140" spans="2:11" x14ac:dyDescent="0.25">
      <c r="B140" s="87"/>
      <c r="C140" s="81"/>
      <c r="D140" s="87"/>
      <c r="E140" s="87"/>
      <c r="F140" s="124"/>
      <c r="G140" s="87"/>
      <c r="H140" s="124"/>
      <c r="I140" s="87"/>
      <c r="J140" s="31"/>
      <c r="K140" s="24"/>
    </row>
    <row r="141" spans="2:11" x14ac:dyDescent="0.25">
      <c r="B141" s="87"/>
      <c r="C141" s="81"/>
      <c r="D141" s="87"/>
      <c r="E141" s="87"/>
      <c r="F141" s="124"/>
      <c r="G141" s="87"/>
      <c r="H141" s="124"/>
      <c r="I141" s="87"/>
      <c r="J141" s="31"/>
      <c r="K141" s="24"/>
    </row>
    <row r="142" spans="2:11" x14ac:dyDescent="0.25">
      <c r="B142" s="87"/>
      <c r="C142" s="81"/>
      <c r="D142" s="87"/>
      <c r="E142" s="87"/>
      <c r="F142" s="124"/>
      <c r="G142" s="87"/>
      <c r="H142" s="124"/>
      <c r="I142" s="87"/>
      <c r="J142" s="31"/>
      <c r="K142" s="24"/>
    </row>
    <row r="143" spans="2:11" x14ac:dyDescent="0.25">
      <c r="B143" s="87"/>
      <c r="C143" s="122" t="s">
        <v>487</v>
      </c>
      <c r="D143" s="84" t="s">
        <v>630</v>
      </c>
      <c r="E143" s="86">
        <f>'A5'!D20</f>
        <v>144</v>
      </c>
      <c r="F143" s="123">
        <f>'B15'!P25</f>
        <v>93</v>
      </c>
      <c r="G143" s="84" t="str">
        <f>IFERROR(IF(F143="(-)","(-)", IF(F143&gt;70,"Cao",IF(F143&gt;=50,"Trung Bình","Thấp"))),"")</f>
        <v>Cao</v>
      </c>
      <c r="H143" s="123">
        <f>'B16'!P42</f>
        <v>20</v>
      </c>
      <c r="I143" s="84" t="str">
        <f>IFERROR(IF(H143="(-)","(-)",IF(H143&gt;70,"Cao",IF(H143&gt;=50,"Trung Bình","Thấp"))),"")</f>
        <v>Thấp</v>
      </c>
      <c r="J143" s="31"/>
      <c r="K143" s="24"/>
    </row>
    <row r="144" spans="2:11" x14ac:dyDescent="0.25">
      <c r="B144" s="87"/>
      <c r="C144" s="81"/>
      <c r="D144" s="87"/>
      <c r="E144" s="87"/>
      <c r="F144" s="124"/>
      <c r="G144" s="87"/>
      <c r="H144" s="124"/>
      <c r="I144" s="87"/>
      <c r="J144" s="31"/>
      <c r="K144" s="24"/>
    </row>
    <row r="145" spans="2:11" x14ac:dyDescent="0.25">
      <c r="B145" s="87"/>
      <c r="C145" s="81"/>
      <c r="D145" s="87"/>
      <c r="E145" s="87"/>
      <c r="F145" s="124"/>
      <c r="G145" s="87"/>
      <c r="H145" s="124"/>
      <c r="I145" s="87"/>
      <c r="J145" s="31"/>
      <c r="K145" s="24"/>
    </row>
    <row r="146" spans="2:11" x14ac:dyDescent="0.25">
      <c r="B146" s="87"/>
      <c r="C146" s="81"/>
      <c r="D146" s="87"/>
      <c r="E146" s="87"/>
      <c r="F146" s="124"/>
      <c r="G146" s="87"/>
      <c r="H146" s="124"/>
      <c r="I146" s="87"/>
      <c r="J146" s="31"/>
      <c r="K146" s="24"/>
    </row>
    <row r="147" spans="2:11" x14ac:dyDescent="0.25">
      <c r="B147" s="87"/>
      <c r="C147" s="122" t="s">
        <v>488</v>
      </c>
      <c r="D147" s="84" t="s">
        <v>630</v>
      </c>
      <c r="E147" s="86">
        <f>'A5'!D21</f>
        <v>96</v>
      </c>
      <c r="F147" s="123">
        <f>'B15'!Q25</f>
        <v>90.6</v>
      </c>
      <c r="G147" s="84" t="str">
        <f>IFERROR(IF(F147="(-)","(-)", IF(F147&gt;70,"Cao",IF(F147&gt;=50,"Trung Bình","Thấp"))),"")</f>
        <v>Cao</v>
      </c>
      <c r="H147" s="123">
        <f>'B16'!Q42</f>
        <v>20.208333333333002</v>
      </c>
      <c r="I147" s="84" t="str">
        <f>IFERROR(IF(H147="(-)","(-)",IF(H147&gt;70,"Cao",IF(H147&gt;=50,"Trung Bình","Thấp"))),"")</f>
        <v>Thấp</v>
      </c>
      <c r="J147" s="31"/>
      <c r="K147" s="24"/>
    </row>
    <row r="148" spans="2:11" x14ac:dyDescent="0.25">
      <c r="B148" s="87"/>
      <c r="C148" s="81"/>
      <c r="D148" s="87"/>
      <c r="E148" s="87"/>
      <c r="F148" s="124"/>
      <c r="G148" s="87"/>
      <c r="H148" s="124"/>
      <c r="I148" s="87"/>
      <c r="J148" s="31"/>
      <c r="K148" s="24"/>
    </row>
    <row r="149" spans="2:11" x14ac:dyDescent="0.25">
      <c r="B149" s="87"/>
      <c r="C149" s="81"/>
      <c r="D149" s="87"/>
      <c r="E149" s="87"/>
      <c r="F149" s="124"/>
      <c r="G149" s="87"/>
      <c r="H149" s="124"/>
      <c r="I149" s="87"/>
      <c r="J149" s="31"/>
      <c r="K149" s="24"/>
    </row>
    <row r="150" spans="2:11" x14ac:dyDescent="0.25">
      <c r="B150" s="87"/>
      <c r="C150" s="81"/>
      <c r="D150" s="87"/>
      <c r="E150" s="87"/>
      <c r="F150" s="124"/>
      <c r="G150" s="87"/>
      <c r="H150" s="124"/>
      <c r="I150" s="87"/>
      <c r="J150" s="31"/>
      <c r="K150" s="24"/>
    </row>
    <row r="151" spans="2:11" x14ac:dyDescent="0.25">
      <c r="B151" s="87"/>
      <c r="C151" s="122" t="s">
        <v>489</v>
      </c>
      <c r="D151" s="84" t="s">
        <v>630</v>
      </c>
      <c r="E151" s="86">
        <f>'A5'!D22</f>
        <v>112</v>
      </c>
      <c r="F151" s="123">
        <f>'B15'!R25</f>
        <v>72</v>
      </c>
      <c r="G151" s="84" t="str">
        <f>IFERROR(IF(F151="(-)","(-)", IF(F151&gt;70,"Cao",IF(F151&gt;=50,"Trung Bình","Thấp"))),"")</f>
        <v>Cao</v>
      </c>
      <c r="H151" s="123">
        <f>'B16'!R42</f>
        <v>20</v>
      </c>
      <c r="I151" s="84" t="str">
        <f>IFERROR(IF(H151="(-)","(-)",IF(H151&gt;70,"Cao",IF(H151&gt;=50,"Trung Bình","Thấp"))),"")</f>
        <v>Thấp</v>
      </c>
      <c r="J151" s="31"/>
      <c r="K151" s="24"/>
    </row>
    <row r="152" spans="2:11" x14ac:dyDescent="0.25">
      <c r="B152" s="87"/>
      <c r="C152" s="81"/>
      <c r="D152" s="87"/>
      <c r="E152" s="87"/>
      <c r="F152" s="124"/>
      <c r="G152" s="87"/>
      <c r="H152" s="124"/>
      <c r="I152" s="87"/>
      <c r="J152" s="31"/>
      <c r="K152" s="24"/>
    </row>
    <row r="153" spans="2:11" x14ac:dyDescent="0.25">
      <c r="B153" s="87"/>
      <c r="C153" s="81"/>
      <c r="D153" s="87"/>
      <c r="E153" s="87"/>
      <c r="F153" s="124"/>
      <c r="G153" s="87"/>
      <c r="H153" s="124"/>
      <c r="I153" s="87"/>
      <c r="J153" s="31"/>
      <c r="K153" s="24"/>
    </row>
    <row r="154" spans="2:11" x14ac:dyDescent="0.25">
      <c r="B154" s="87"/>
      <c r="C154" s="81"/>
      <c r="D154" s="87"/>
      <c r="E154" s="87"/>
      <c r="F154" s="124"/>
      <c r="G154" s="87"/>
      <c r="H154" s="124"/>
      <c r="I154" s="87"/>
      <c r="J154" s="31"/>
      <c r="K154" s="24"/>
    </row>
    <row r="155" spans="2:11" x14ac:dyDescent="0.25">
      <c r="B155" s="87"/>
      <c r="C155" s="122" t="s">
        <v>490</v>
      </c>
      <c r="D155" s="84" t="s">
        <v>630</v>
      </c>
      <c r="E155" s="86">
        <f>'A5'!D23</f>
        <v>171</v>
      </c>
      <c r="F155" s="123">
        <f>'B15'!S25</f>
        <v>68</v>
      </c>
      <c r="G155" s="84" t="str">
        <f>IFERROR(IF(F155="(-)","(-)", IF(F155&gt;70,"Cao",IF(F155&gt;=50,"Trung Bình","Thấp"))),"")</f>
        <v>Trung Bình</v>
      </c>
      <c r="H155" s="123">
        <f>'B16'!S42</f>
        <v>20.467836257310001</v>
      </c>
      <c r="I155" s="84" t="str">
        <f>IFERROR(IF(H155="(-)","(-)",IF(H155&gt;70,"Cao",IF(H155&gt;=50,"Trung Bình","Thấp"))),"")</f>
        <v>Thấp</v>
      </c>
      <c r="J155" s="31"/>
      <c r="K155" s="24"/>
    </row>
    <row r="156" spans="2:11" x14ac:dyDescent="0.25">
      <c r="B156" s="87"/>
      <c r="C156" s="81"/>
      <c r="D156" s="87"/>
      <c r="E156" s="87"/>
      <c r="F156" s="124"/>
      <c r="G156" s="87"/>
      <c r="H156" s="124"/>
      <c r="I156" s="87"/>
      <c r="J156" s="31"/>
      <c r="K156" s="24"/>
    </row>
    <row r="157" spans="2:11" x14ac:dyDescent="0.25">
      <c r="B157" s="87"/>
      <c r="C157" s="81"/>
      <c r="D157" s="87"/>
      <c r="E157" s="87"/>
      <c r="F157" s="124"/>
      <c r="G157" s="87"/>
      <c r="H157" s="124"/>
      <c r="I157" s="87"/>
      <c r="J157" s="31"/>
      <c r="K157" s="24"/>
    </row>
    <row r="158" spans="2:11" x14ac:dyDescent="0.25">
      <c r="B158" s="87"/>
      <c r="C158" s="81"/>
      <c r="D158" s="87"/>
      <c r="E158" s="87"/>
      <c r="F158" s="124"/>
      <c r="G158" s="87"/>
      <c r="H158" s="124"/>
      <c r="I158" s="87"/>
      <c r="J158" s="31"/>
      <c r="K158" s="24"/>
    </row>
    <row r="159" spans="2:11" x14ac:dyDescent="0.25">
      <c r="B159" s="87"/>
      <c r="C159" s="122" t="s">
        <v>491</v>
      </c>
      <c r="D159" s="84" t="s">
        <v>630</v>
      </c>
      <c r="E159" s="86">
        <f>'A5'!D24</f>
        <v>110</v>
      </c>
      <c r="F159" s="123">
        <f>'B15'!T25</f>
        <v>74</v>
      </c>
      <c r="G159" s="84" t="str">
        <f>IFERROR(IF(F159="(-)","(-)", IF(F159&gt;70,"Cao",IF(F159&gt;=50,"Trung Bình","Thấp"))),"")</f>
        <v>Cao</v>
      </c>
      <c r="H159" s="123">
        <f>'B16'!T42</f>
        <v>20</v>
      </c>
      <c r="I159" s="84" t="str">
        <f>IFERROR(IF(H159="(-)","(-)",IF(H159&gt;70,"Cao",IF(H159&gt;=50,"Trung Bình","Thấp"))),"")</f>
        <v>Thấp</v>
      </c>
      <c r="J159" s="31"/>
      <c r="K159" s="24"/>
    </row>
    <row r="160" spans="2:11" x14ac:dyDescent="0.25">
      <c r="B160" s="87"/>
      <c r="C160" s="81"/>
      <c r="D160" s="87"/>
      <c r="E160" s="87"/>
      <c r="F160" s="124"/>
      <c r="G160" s="87"/>
      <c r="H160" s="124"/>
      <c r="I160" s="87"/>
      <c r="J160" s="31"/>
      <c r="K160" s="24"/>
    </row>
    <row r="161" spans="2:11" x14ac:dyDescent="0.25">
      <c r="B161" s="87"/>
      <c r="C161" s="81"/>
      <c r="D161" s="87"/>
      <c r="E161" s="87"/>
      <c r="F161" s="124"/>
      <c r="G161" s="87"/>
      <c r="H161" s="124"/>
      <c r="I161" s="87"/>
      <c r="J161" s="31"/>
      <c r="K161" s="24"/>
    </row>
    <row r="162" spans="2:11" x14ac:dyDescent="0.25">
      <c r="B162" s="87"/>
      <c r="C162" s="81"/>
      <c r="D162" s="87"/>
      <c r="E162" s="87"/>
      <c r="F162" s="124"/>
      <c r="G162" s="87"/>
      <c r="H162" s="124"/>
      <c r="I162" s="87"/>
      <c r="J162" s="31"/>
      <c r="K162" s="24"/>
    </row>
    <row r="163" spans="2:11" x14ac:dyDescent="0.25">
      <c r="B163" s="87"/>
      <c r="C163" s="122" t="s">
        <v>492</v>
      </c>
      <c r="D163" s="84" t="s">
        <v>630</v>
      </c>
      <c r="E163" s="86">
        <f>'A5'!D25</f>
        <v>127</v>
      </c>
      <c r="F163" s="123">
        <f>'B15'!U25</f>
        <v>70</v>
      </c>
      <c r="G163" s="84" t="str">
        <f>IFERROR(IF(F163="(-)","(-)", IF(F163&gt;70,"Cao",IF(F163&gt;=50,"Trung Bình","Thấp"))),"")</f>
        <v>Trung Bình</v>
      </c>
      <c r="H163" s="123">
        <f>'B16'!U42</f>
        <v>20</v>
      </c>
      <c r="I163" s="84" t="str">
        <f>IFERROR(IF(H163="(-)","(-)",IF(H163&gt;70,"Cao",IF(H163&gt;=50,"Trung Bình","Thấp"))),"")</f>
        <v>Thấp</v>
      </c>
      <c r="J163" s="31"/>
      <c r="K163" s="24"/>
    </row>
    <row r="164" spans="2:11" x14ac:dyDescent="0.25">
      <c r="B164" s="87"/>
      <c r="C164" s="81"/>
      <c r="D164" s="87"/>
      <c r="E164" s="87"/>
      <c r="F164" s="124"/>
      <c r="G164" s="87"/>
      <c r="H164" s="124"/>
      <c r="I164" s="87"/>
      <c r="J164" s="31"/>
      <c r="K164" s="24"/>
    </row>
    <row r="165" spans="2:11" x14ac:dyDescent="0.25">
      <c r="B165" s="87"/>
      <c r="C165" s="81"/>
      <c r="D165" s="87"/>
      <c r="E165" s="87"/>
      <c r="F165" s="124"/>
      <c r="G165" s="87"/>
      <c r="H165" s="124"/>
      <c r="I165" s="87"/>
      <c r="J165" s="31"/>
      <c r="K165" s="24"/>
    </row>
    <row r="166" spans="2:11" x14ac:dyDescent="0.25">
      <c r="B166" s="87"/>
      <c r="C166" s="81"/>
      <c r="D166" s="87"/>
      <c r="E166" s="87"/>
      <c r="F166" s="124"/>
      <c r="G166" s="87"/>
      <c r="H166" s="124"/>
      <c r="I166" s="87"/>
      <c r="J166" s="31"/>
      <c r="K166" s="24"/>
    </row>
    <row r="167" spans="2:11" x14ac:dyDescent="0.25">
      <c r="B167" s="87"/>
      <c r="C167" s="122" t="s">
        <v>493</v>
      </c>
      <c r="D167" s="84" t="s">
        <v>630</v>
      </c>
      <c r="E167" s="86">
        <f>'A5'!D26</f>
        <v>121</v>
      </c>
      <c r="F167" s="123">
        <f>'B15'!V25</f>
        <v>78</v>
      </c>
      <c r="G167" s="84" t="str">
        <f>IFERROR(IF(F167="(-)","(-)", IF(F167&gt;70,"Cao",IF(F167&gt;=50,"Trung Bình","Thấp"))),"")</f>
        <v>Cao</v>
      </c>
      <c r="H167" s="123">
        <f>'B16'!V42</f>
        <v>20</v>
      </c>
      <c r="I167" s="84" t="str">
        <f>IFERROR(IF(H167="(-)","(-)",IF(H167&gt;70,"Cao",IF(H167&gt;=50,"Trung Bình","Thấp"))),"")</f>
        <v>Thấp</v>
      </c>
      <c r="J167" s="31"/>
      <c r="K167" s="24"/>
    </row>
    <row r="168" spans="2:11" x14ac:dyDescent="0.25">
      <c r="B168" s="87"/>
      <c r="C168" s="81"/>
      <c r="D168" s="87"/>
      <c r="E168" s="87"/>
      <c r="F168" s="124"/>
      <c r="G168" s="87"/>
      <c r="H168" s="124"/>
      <c r="I168" s="87"/>
      <c r="J168" s="31"/>
      <c r="K168" s="24"/>
    </row>
    <row r="169" spans="2:11" x14ac:dyDescent="0.25">
      <c r="B169" s="87"/>
      <c r="C169" s="81"/>
      <c r="D169" s="87"/>
      <c r="E169" s="87"/>
      <c r="F169" s="124"/>
      <c r="G169" s="87"/>
      <c r="H169" s="124"/>
      <c r="I169" s="87"/>
      <c r="J169" s="31"/>
      <c r="K169" s="24"/>
    </row>
    <row r="170" spans="2:11" x14ac:dyDescent="0.25">
      <c r="B170" s="87"/>
      <c r="C170" s="81"/>
      <c r="D170" s="87"/>
      <c r="E170" s="87"/>
      <c r="F170" s="124"/>
      <c r="G170" s="87"/>
      <c r="H170" s="124"/>
      <c r="I170" s="87"/>
      <c r="J170" s="31"/>
      <c r="K170" s="24"/>
    </row>
    <row r="171" spans="2:11" x14ac:dyDescent="0.25">
      <c r="B171" s="87"/>
      <c r="C171" s="122" t="s">
        <v>494</v>
      </c>
      <c r="D171" s="84" t="s">
        <v>630</v>
      </c>
      <c r="E171" s="86">
        <f>'A5'!D27</f>
        <v>72</v>
      </c>
      <c r="F171" s="123">
        <f>'B15'!W25</f>
        <v>69</v>
      </c>
      <c r="G171" s="84" t="str">
        <f>IFERROR(IF(F171="(-)","(-)", IF(F171&gt;70,"Cao",IF(F171&gt;=50,"Trung Bình","Thấp"))),"")</f>
        <v>Trung Bình</v>
      </c>
      <c r="H171" s="123">
        <f>'B16'!W42</f>
        <v>20.277777777777999</v>
      </c>
      <c r="I171" s="84" t="str">
        <f>IFERROR(IF(H171="(-)","(-)",IF(H171&gt;70,"Cao",IF(H171&gt;=50,"Trung Bình","Thấp"))),"")</f>
        <v>Thấp</v>
      </c>
      <c r="J171" s="31"/>
      <c r="K171" s="24"/>
    </row>
    <row r="172" spans="2:11" x14ac:dyDescent="0.25">
      <c r="B172" s="87"/>
      <c r="C172" s="81"/>
      <c r="D172" s="87"/>
      <c r="E172" s="87"/>
      <c r="F172" s="124"/>
      <c r="G172" s="87"/>
      <c r="H172" s="124"/>
      <c r="I172" s="87"/>
      <c r="J172" s="31"/>
      <c r="K172" s="24"/>
    </row>
    <row r="173" spans="2:11" x14ac:dyDescent="0.25">
      <c r="B173" s="87"/>
      <c r="C173" s="81"/>
      <c r="D173" s="87"/>
      <c r="E173" s="87"/>
      <c r="F173" s="124"/>
      <c r="G173" s="87"/>
      <c r="H173" s="124"/>
      <c r="I173" s="87"/>
      <c r="J173" s="31"/>
      <c r="K173" s="24"/>
    </row>
    <row r="174" spans="2:11" x14ac:dyDescent="0.25">
      <c r="B174" s="87"/>
      <c r="C174" s="81"/>
      <c r="D174" s="87"/>
      <c r="E174" s="87"/>
      <c r="F174" s="124"/>
      <c r="G174" s="87"/>
      <c r="H174" s="124"/>
      <c r="I174" s="87"/>
      <c r="J174" s="31"/>
      <c r="K174" s="24"/>
    </row>
    <row r="175" spans="2:11" x14ac:dyDescent="0.25">
      <c r="B175" s="87"/>
      <c r="C175" s="122" t="s">
        <v>495</v>
      </c>
      <c r="D175" s="84" t="s">
        <v>630</v>
      </c>
      <c r="E175" s="86">
        <f>'A5'!D28</f>
        <v>122</v>
      </c>
      <c r="F175" s="123">
        <f>'B15'!X25</f>
        <v>70</v>
      </c>
      <c r="G175" s="84" t="str">
        <f>IFERROR(IF(F175="(-)","(-)", IF(F175&gt;70,"Cao",IF(F175&gt;=50,"Trung Bình","Thấp"))),"")</f>
        <v>Trung Bình</v>
      </c>
      <c r="H175" s="123">
        <f>'B16'!X42</f>
        <v>20</v>
      </c>
      <c r="I175" s="84" t="str">
        <f>IFERROR(IF(H175="(-)","(-)",IF(H175&gt;70,"Cao",IF(H175&gt;=50,"Trung Bình","Thấp"))),"")</f>
        <v>Thấp</v>
      </c>
      <c r="J175" s="31"/>
      <c r="K175" s="24"/>
    </row>
    <row r="176" spans="2:11" x14ac:dyDescent="0.25">
      <c r="B176" s="87"/>
      <c r="C176" s="81"/>
      <c r="D176" s="87"/>
      <c r="E176" s="87"/>
      <c r="F176" s="124"/>
      <c r="G176" s="87"/>
      <c r="H176" s="124"/>
      <c r="I176" s="87"/>
      <c r="J176" s="31"/>
      <c r="K176" s="24"/>
    </row>
    <row r="177" spans="1:11" x14ac:dyDescent="0.25">
      <c r="B177" s="87"/>
      <c r="C177" s="81"/>
      <c r="D177" s="87"/>
      <c r="E177" s="87"/>
      <c r="F177" s="124"/>
      <c r="G177" s="87"/>
      <c r="H177" s="124"/>
      <c r="I177" s="87"/>
      <c r="J177" s="31"/>
      <c r="K177" s="24"/>
    </row>
    <row r="178" spans="1:11" x14ac:dyDescent="0.25">
      <c r="B178" s="87"/>
      <c r="C178" s="81"/>
      <c r="D178" s="87"/>
      <c r="E178" s="87"/>
      <c r="F178" s="124"/>
      <c r="G178" s="87"/>
      <c r="H178" s="124"/>
      <c r="I178" s="87"/>
      <c r="J178" s="31"/>
      <c r="K178" s="24"/>
    </row>
    <row r="179" spans="1:11" x14ac:dyDescent="0.25">
      <c r="B179" s="87"/>
      <c r="C179" s="122" t="s">
        <v>496</v>
      </c>
      <c r="D179" s="84" t="s">
        <v>630</v>
      </c>
      <c r="E179" s="86">
        <f>'A5'!D29</f>
        <v>72</v>
      </c>
      <c r="F179" s="123">
        <f>'B15'!Y25</f>
        <v>0</v>
      </c>
      <c r="G179" s="84" t="str">
        <f>IFERROR(IF(F179="(-)","(-)", IF(F179&gt;70,"Cao",IF(F179&gt;=50,"Trung Bình","Thấp"))),"")</f>
        <v>Thấp</v>
      </c>
      <c r="H179" s="123">
        <f>'B16'!Y42</f>
        <v>20.277777777777999</v>
      </c>
      <c r="I179" s="84" t="str">
        <f>IFERROR(IF(H179="(-)","(-)",IF(H179&gt;70,"Cao",IF(H179&gt;=50,"Trung Bình","Thấp"))),"")</f>
        <v>Thấp</v>
      </c>
      <c r="J179" s="31"/>
      <c r="K179" s="24"/>
    </row>
    <row r="180" spans="1:11" x14ac:dyDescent="0.25">
      <c r="B180" s="87"/>
      <c r="C180" s="81"/>
      <c r="D180" s="87"/>
      <c r="E180" s="87"/>
      <c r="F180" s="124"/>
      <c r="G180" s="87"/>
      <c r="H180" s="124"/>
      <c r="I180" s="87"/>
      <c r="J180" s="31"/>
      <c r="K180" s="24"/>
    </row>
    <row r="181" spans="1:11" x14ac:dyDescent="0.25">
      <c r="B181" s="87"/>
      <c r="C181" s="81"/>
      <c r="D181" s="87"/>
      <c r="E181" s="87"/>
      <c r="F181" s="124"/>
      <c r="G181" s="87"/>
      <c r="H181" s="124"/>
      <c r="I181" s="87"/>
      <c r="J181" s="31"/>
      <c r="K181" s="24"/>
    </row>
    <row r="182" spans="1:11" x14ac:dyDescent="0.25">
      <c r="B182" s="87"/>
      <c r="C182" s="81"/>
      <c r="D182" s="87"/>
      <c r="E182" s="87"/>
      <c r="F182" s="124"/>
      <c r="G182" s="87"/>
      <c r="H182" s="124"/>
      <c r="I182" s="87"/>
      <c r="J182" s="31"/>
      <c r="K182" s="24"/>
    </row>
    <row r="183" spans="1:11" x14ac:dyDescent="0.25">
      <c r="A183" s="5" t="s">
        <v>420</v>
      </c>
    </row>
  </sheetData>
  <sheetProtection formatCells="0" formatColumns="0" formatRows="0" insertColumns="0" insertRows="0" insertHyperlinks="0" deleteColumns="0" deleteRows="0" sort="0" autoFilter="0" pivotTables="0"/>
  <mergeCells count="316">
    <mergeCell ref="H179:H182"/>
    <mergeCell ref="I179:I182"/>
    <mergeCell ref="B95:B182"/>
    <mergeCell ref="C179:C182"/>
    <mergeCell ref="D179:D182"/>
    <mergeCell ref="E179:E182"/>
    <mergeCell ref="F179:F182"/>
    <mergeCell ref="G179:G182"/>
    <mergeCell ref="H171:H174"/>
    <mergeCell ref="I171:I174"/>
    <mergeCell ref="C175:C178"/>
    <mergeCell ref="D175:D178"/>
    <mergeCell ref="E175:E178"/>
    <mergeCell ref="F175:F178"/>
    <mergeCell ref="G175:G178"/>
    <mergeCell ref="H175:H178"/>
    <mergeCell ref="I175:I178"/>
    <mergeCell ref="C171:C174"/>
    <mergeCell ref="D171:D174"/>
    <mergeCell ref="E171:E174"/>
    <mergeCell ref="F171:F174"/>
    <mergeCell ref="G171:G174"/>
    <mergeCell ref="H163:H166"/>
    <mergeCell ref="I163:I166"/>
    <mergeCell ref="C167:C170"/>
    <mergeCell ref="D167:D170"/>
    <mergeCell ref="E167:E170"/>
    <mergeCell ref="F167:F170"/>
    <mergeCell ref="G167:G170"/>
    <mergeCell ref="H167:H170"/>
    <mergeCell ref="I167:I170"/>
    <mergeCell ref="C163:C166"/>
    <mergeCell ref="D163:D166"/>
    <mergeCell ref="E163:E166"/>
    <mergeCell ref="F163:F166"/>
    <mergeCell ref="G163:G166"/>
    <mergeCell ref="H155:H158"/>
    <mergeCell ref="I155:I158"/>
    <mergeCell ref="C159:C162"/>
    <mergeCell ref="D159:D162"/>
    <mergeCell ref="E159:E162"/>
    <mergeCell ref="F159:F162"/>
    <mergeCell ref="G159:G162"/>
    <mergeCell ref="H159:H162"/>
    <mergeCell ref="I159:I162"/>
    <mergeCell ref="C155:C158"/>
    <mergeCell ref="D155:D158"/>
    <mergeCell ref="E155:E158"/>
    <mergeCell ref="F155:F158"/>
    <mergeCell ref="G155:G158"/>
    <mergeCell ref="H147:H150"/>
    <mergeCell ref="I147:I150"/>
    <mergeCell ref="C151:C154"/>
    <mergeCell ref="D151:D154"/>
    <mergeCell ref="E151:E154"/>
    <mergeCell ref="F151:F154"/>
    <mergeCell ref="G151:G154"/>
    <mergeCell ref="H151:H154"/>
    <mergeCell ref="I151:I154"/>
    <mergeCell ref="C147:C150"/>
    <mergeCell ref="D147:D150"/>
    <mergeCell ref="E147:E150"/>
    <mergeCell ref="F147:F150"/>
    <mergeCell ref="G147:G150"/>
    <mergeCell ref="H139:H142"/>
    <mergeCell ref="I139:I142"/>
    <mergeCell ref="C143:C146"/>
    <mergeCell ref="D143:D146"/>
    <mergeCell ref="E143:E146"/>
    <mergeCell ref="F143:F146"/>
    <mergeCell ref="G143:G146"/>
    <mergeCell ref="H143:H146"/>
    <mergeCell ref="I143:I146"/>
    <mergeCell ref="C139:C142"/>
    <mergeCell ref="D139:D142"/>
    <mergeCell ref="E139:E142"/>
    <mergeCell ref="F139:F142"/>
    <mergeCell ref="G139:G142"/>
    <mergeCell ref="H131:H134"/>
    <mergeCell ref="I131:I134"/>
    <mergeCell ref="C135:C138"/>
    <mergeCell ref="D135:D138"/>
    <mergeCell ref="E135:E138"/>
    <mergeCell ref="F135:F138"/>
    <mergeCell ref="G135:G138"/>
    <mergeCell ref="H135:H138"/>
    <mergeCell ref="I135:I138"/>
    <mergeCell ref="C131:C134"/>
    <mergeCell ref="D131:D134"/>
    <mergeCell ref="E131:E134"/>
    <mergeCell ref="F131:F134"/>
    <mergeCell ref="G131:G134"/>
    <mergeCell ref="H123:H126"/>
    <mergeCell ref="I123:I126"/>
    <mergeCell ref="C127:C130"/>
    <mergeCell ref="D127:D130"/>
    <mergeCell ref="E127:E130"/>
    <mergeCell ref="F127:F130"/>
    <mergeCell ref="G127:G130"/>
    <mergeCell ref="H127:H130"/>
    <mergeCell ref="I127:I130"/>
    <mergeCell ref="C123:C126"/>
    <mergeCell ref="D123:D126"/>
    <mergeCell ref="E123:E126"/>
    <mergeCell ref="F123:F126"/>
    <mergeCell ref="G123:G126"/>
    <mergeCell ref="H115:H118"/>
    <mergeCell ref="I115:I118"/>
    <mergeCell ref="C119:C122"/>
    <mergeCell ref="D119:D122"/>
    <mergeCell ref="E119:E122"/>
    <mergeCell ref="F119:F122"/>
    <mergeCell ref="G119:G122"/>
    <mergeCell ref="H119:H122"/>
    <mergeCell ref="I119:I122"/>
    <mergeCell ref="C115:C118"/>
    <mergeCell ref="D115:D118"/>
    <mergeCell ref="E115:E118"/>
    <mergeCell ref="F115:F118"/>
    <mergeCell ref="G115:G118"/>
    <mergeCell ref="H107:H110"/>
    <mergeCell ref="I107:I110"/>
    <mergeCell ref="C111:C114"/>
    <mergeCell ref="D111:D114"/>
    <mergeCell ref="E111:E114"/>
    <mergeCell ref="F111:F114"/>
    <mergeCell ref="G111:G114"/>
    <mergeCell ref="H111:H114"/>
    <mergeCell ref="I111:I114"/>
    <mergeCell ref="C107:C110"/>
    <mergeCell ref="D107:D110"/>
    <mergeCell ref="E107:E110"/>
    <mergeCell ref="F107:F110"/>
    <mergeCell ref="G107:G110"/>
    <mergeCell ref="H99:H102"/>
    <mergeCell ref="I99:I102"/>
    <mergeCell ref="C103:C106"/>
    <mergeCell ref="D103:D106"/>
    <mergeCell ref="E103:E106"/>
    <mergeCell ref="F103:F106"/>
    <mergeCell ref="G103:G106"/>
    <mergeCell ref="H103:H106"/>
    <mergeCell ref="I103:I106"/>
    <mergeCell ref="C99:C102"/>
    <mergeCell ref="D99:D102"/>
    <mergeCell ref="E99:E102"/>
    <mergeCell ref="F99:F102"/>
    <mergeCell ref="G99:G102"/>
    <mergeCell ref="H91:H94"/>
    <mergeCell ref="I91:I94"/>
    <mergeCell ref="B7:B94"/>
    <mergeCell ref="C95:C98"/>
    <mergeCell ref="D95:D98"/>
    <mergeCell ref="E95:E98"/>
    <mergeCell ref="F95:F98"/>
    <mergeCell ref="G95:G98"/>
    <mergeCell ref="H95:H98"/>
    <mergeCell ref="I95:I98"/>
    <mergeCell ref="C91:C94"/>
    <mergeCell ref="D91:D94"/>
    <mergeCell ref="E91:E94"/>
    <mergeCell ref="F91:F94"/>
    <mergeCell ref="G91:G94"/>
    <mergeCell ref="H83:H86"/>
    <mergeCell ref="I83:I86"/>
    <mergeCell ref="C87:C90"/>
    <mergeCell ref="D87:D90"/>
    <mergeCell ref="E87:E90"/>
    <mergeCell ref="F87:F90"/>
    <mergeCell ref="G87:G90"/>
    <mergeCell ref="H87:H90"/>
    <mergeCell ref="I87:I90"/>
    <mergeCell ref="C83:C86"/>
    <mergeCell ref="D83:D86"/>
    <mergeCell ref="E83:E86"/>
    <mergeCell ref="F83:F86"/>
    <mergeCell ref="G83:G86"/>
    <mergeCell ref="H75:H78"/>
    <mergeCell ref="I75:I78"/>
    <mergeCell ref="C79:C82"/>
    <mergeCell ref="D79:D82"/>
    <mergeCell ref="E79:E82"/>
    <mergeCell ref="F79:F82"/>
    <mergeCell ref="G79:G82"/>
    <mergeCell ref="H79:H82"/>
    <mergeCell ref="I79:I82"/>
    <mergeCell ref="C75:C78"/>
    <mergeCell ref="D75:D78"/>
    <mergeCell ref="E75:E78"/>
    <mergeCell ref="F75:F78"/>
    <mergeCell ref="G75:G78"/>
    <mergeCell ref="H67:H70"/>
    <mergeCell ref="I67:I70"/>
    <mergeCell ref="C71:C74"/>
    <mergeCell ref="D71:D74"/>
    <mergeCell ref="E71:E74"/>
    <mergeCell ref="F71:F74"/>
    <mergeCell ref="G71:G74"/>
    <mergeCell ref="H71:H74"/>
    <mergeCell ref="I71:I74"/>
    <mergeCell ref="C67:C70"/>
    <mergeCell ref="D67:D70"/>
    <mergeCell ref="E67:E70"/>
    <mergeCell ref="F67:F70"/>
    <mergeCell ref="G67:G70"/>
    <mergeCell ref="H59:H62"/>
    <mergeCell ref="I59:I62"/>
    <mergeCell ref="C63:C66"/>
    <mergeCell ref="D63:D66"/>
    <mergeCell ref="E63:E66"/>
    <mergeCell ref="F63:F66"/>
    <mergeCell ref="G63:G66"/>
    <mergeCell ref="H63:H66"/>
    <mergeCell ref="I63:I66"/>
    <mergeCell ref="C59:C62"/>
    <mergeCell ref="D59:D62"/>
    <mergeCell ref="E59:E62"/>
    <mergeCell ref="F59:F62"/>
    <mergeCell ref="G59:G62"/>
    <mergeCell ref="H51:H54"/>
    <mergeCell ref="I51:I54"/>
    <mergeCell ref="C55:C58"/>
    <mergeCell ref="D55:D58"/>
    <mergeCell ref="E55:E58"/>
    <mergeCell ref="F55:F58"/>
    <mergeCell ref="G55:G58"/>
    <mergeCell ref="H55:H58"/>
    <mergeCell ref="I55:I58"/>
    <mergeCell ref="C51:C54"/>
    <mergeCell ref="D51:D54"/>
    <mergeCell ref="E51:E54"/>
    <mergeCell ref="F51:F54"/>
    <mergeCell ref="G51:G54"/>
    <mergeCell ref="H43:H46"/>
    <mergeCell ref="I43:I46"/>
    <mergeCell ref="C47:C50"/>
    <mergeCell ref="D47:D50"/>
    <mergeCell ref="E47:E50"/>
    <mergeCell ref="F47:F50"/>
    <mergeCell ref="G47:G50"/>
    <mergeCell ref="H47:H50"/>
    <mergeCell ref="I47:I50"/>
    <mergeCell ref="C43:C46"/>
    <mergeCell ref="D43:D46"/>
    <mergeCell ref="E43:E46"/>
    <mergeCell ref="F43:F46"/>
    <mergeCell ref="G43:G46"/>
    <mergeCell ref="H35:H38"/>
    <mergeCell ref="I35:I38"/>
    <mergeCell ref="C39:C42"/>
    <mergeCell ref="D39:D42"/>
    <mergeCell ref="E39:E42"/>
    <mergeCell ref="F39:F42"/>
    <mergeCell ref="G39:G42"/>
    <mergeCell ref="H39:H42"/>
    <mergeCell ref="I39:I42"/>
    <mergeCell ref="C35:C38"/>
    <mergeCell ref="D35:D38"/>
    <mergeCell ref="E35:E38"/>
    <mergeCell ref="F35:F38"/>
    <mergeCell ref="G35:G38"/>
    <mergeCell ref="H27:H30"/>
    <mergeCell ref="I27:I30"/>
    <mergeCell ref="C31:C34"/>
    <mergeCell ref="D31:D34"/>
    <mergeCell ref="E31:E34"/>
    <mergeCell ref="F31:F34"/>
    <mergeCell ref="G31:G34"/>
    <mergeCell ref="H31:H34"/>
    <mergeCell ref="I31:I34"/>
    <mergeCell ref="C27:C30"/>
    <mergeCell ref="D27:D30"/>
    <mergeCell ref="E27:E30"/>
    <mergeCell ref="F27:F30"/>
    <mergeCell ref="G27:G30"/>
    <mergeCell ref="H19:H22"/>
    <mergeCell ref="I19:I22"/>
    <mergeCell ref="C23:C26"/>
    <mergeCell ref="D23:D26"/>
    <mergeCell ref="E23:E26"/>
    <mergeCell ref="F23:F26"/>
    <mergeCell ref="G23:G26"/>
    <mergeCell ref="H23:H26"/>
    <mergeCell ref="I23:I26"/>
    <mergeCell ref="C19:C22"/>
    <mergeCell ref="D19:D22"/>
    <mergeCell ref="E19:E22"/>
    <mergeCell ref="F19:F22"/>
    <mergeCell ref="G19:G22"/>
    <mergeCell ref="H11:H14"/>
    <mergeCell ref="I11:I14"/>
    <mergeCell ref="C15:C18"/>
    <mergeCell ref="D15:D18"/>
    <mergeCell ref="E15:E18"/>
    <mergeCell ref="F15:F18"/>
    <mergeCell ref="G15:G18"/>
    <mergeCell ref="H15:H18"/>
    <mergeCell ref="I15:I18"/>
    <mergeCell ref="C11:C14"/>
    <mergeCell ref="D11:D14"/>
    <mergeCell ref="E11:E14"/>
    <mergeCell ref="F11:F14"/>
    <mergeCell ref="G11:G14"/>
    <mergeCell ref="H4:I4"/>
    <mergeCell ref="C7:C10"/>
    <mergeCell ref="D7:D10"/>
    <mergeCell ref="E7:E10"/>
    <mergeCell ref="F7:F10"/>
    <mergeCell ref="G7:G10"/>
    <mergeCell ref="H7:H10"/>
    <mergeCell ref="I7:I10"/>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82" xr:uid="{00000000-0002-0000-1F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1F00-000000000000}">
          <x14:formula1>
            <xm:f>Data!$D$55:$D$58</xm:f>
          </x14:formula1>
          <xm:sqref>J7:J182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1123</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'B15'!D31</f>
        <v>60</v>
      </c>
      <c r="G7" s="84" t="str">
        <f>IFERROR(IF(F7="(-)","(-)", IF(F7&gt;70,"Cao",IF(F7&gt;=50,"Trung Bình","Thấp"))),"")</f>
        <v>Trung Bình</v>
      </c>
      <c r="H7" s="123">
        <f>'B16'!D48</f>
        <v>0.68297778313447</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'B15'!E31</f>
        <v>70</v>
      </c>
      <c r="G10" s="84" t="str">
        <f>IFERROR(IF(F10="(-)","(-)", IF(F10&gt;70,"Cao",IF(F10&gt;=50,"Trung Bình","Thấp"))),"")</f>
        <v>Trung Bình</v>
      </c>
      <c r="H10" s="123">
        <f>'B16'!E48</f>
        <v>0.68297778313447</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'B15'!F31</f>
        <v>90</v>
      </c>
      <c r="G13" s="84" t="str">
        <f>IFERROR(IF(F13="(-)","(-)", IF(F13&gt;70,"Cao",IF(F13&gt;=50,"Trung Bình","Thấp"))),"")</f>
        <v>Cao</v>
      </c>
      <c r="H13" s="123">
        <f>'B16'!F48</f>
        <v>0.68297778313447</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'B15'!G31</f>
        <v>90</v>
      </c>
      <c r="G16" s="84" t="str">
        <f>IFERROR(IF(F16="(-)","(-)", IF(F16&gt;70,"Cao",IF(F16&gt;=50,"Trung Bình","Thấp"))),"")</f>
        <v>Cao</v>
      </c>
      <c r="H16" s="123">
        <f>'B16'!G48</f>
        <v>0.68297778313447</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'B15'!H31</f>
        <v>95</v>
      </c>
      <c r="G19" s="84" t="str">
        <f>IFERROR(IF(F19="(-)","(-)", IF(F19&gt;70,"Cao",IF(F19&gt;=50,"Trung Bình","Thấp"))),"")</f>
        <v>Cao</v>
      </c>
      <c r="H19" s="123">
        <f>'B16'!H48</f>
        <v>0.68297778313447</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'B15'!I31</f>
        <v>70</v>
      </c>
      <c r="G22" s="84" t="str">
        <f>IFERROR(IF(F22="(-)","(-)", IF(F22&gt;70,"Cao",IF(F22&gt;=50,"Trung Bình","Thấp"))),"")</f>
        <v>Trung Bình</v>
      </c>
      <c r="H22" s="123">
        <f>'B16'!I48</f>
        <v>0.68297778313447</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'B15'!J31</f>
        <v>85</v>
      </c>
      <c r="G25" s="84" t="str">
        <f>IFERROR(IF(F25="(-)","(-)", IF(F25&gt;70,"Cao",IF(F25&gt;=50,"Trung Bình","Thấp"))),"")</f>
        <v>Cao</v>
      </c>
      <c r="H25" s="123">
        <f>'B16'!J48</f>
        <v>0.68297778313447</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'B15'!K31</f>
        <v>100</v>
      </c>
      <c r="G28" s="84" t="str">
        <f>IFERROR(IF(F28="(-)","(-)", IF(F28&gt;70,"Cao",IF(F28&gt;=50,"Trung Bình","Thấp"))),"")</f>
        <v>Cao</v>
      </c>
      <c r="H28" s="123">
        <f>'B16'!K48</f>
        <v>0.68297778313447</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'B15'!L31</f>
        <v>100</v>
      </c>
      <c r="G31" s="84" t="str">
        <f>IFERROR(IF(F31="(-)","(-)", IF(F31&gt;70,"Cao",IF(F31&gt;=50,"Trung Bình","Thấp"))),"")</f>
        <v>Cao</v>
      </c>
      <c r="H31" s="123">
        <f>'B16'!L48</f>
        <v>0.68297778313447</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'B15'!M31</f>
        <v>100</v>
      </c>
      <c r="G34" s="84" t="str">
        <f>IFERROR(IF(F34="(-)","(-)", IF(F34&gt;70,"Cao",IF(F34&gt;=50,"Trung Bình","Thấp"))),"")</f>
        <v>Cao</v>
      </c>
      <c r="H34" s="123">
        <f>'B16'!M48</f>
        <v>0.68297778313447</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'B15'!N31</f>
        <v>95</v>
      </c>
      <c r="G37" s="84" t="str">
        <f>IFERROR(IF(F37="(-)","(-)", IF(F37&gt;70,"Cao",IF(F37&gt;=50,"Trung Bình","Thấp"))),"")</f>
        <v>Cao</v>
      </c>
      <c r="H37" s="123">
        <f>'B16'!N48</f>
        <v>0.68297778313447</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'B15'!O31</f>
        <v>87.5</v>
      </c>
      <c r="G40" s="84" t="str">
        <f>IFERROR(IF(F40="(-)","(-)", IF(F40&gt;70,"Cao",IF(F40&gt;=50,"Trung Bình","Thấp"))),"")</f>
        <v>Cao</v>
      </c>
      <c r="H40" s="123">
        <f>'B16'!O48</f>
        <v>0.68297778313447</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'B15'!P31</f>
        <v>75</v>
      </c>
      <c r="G43" s="84" t="str">
        <f>IFERROR(IF(F43="(-)","(-)", IF(F43&gt;70,"Cao",IF(F43&gt;=50,"Trung Bình","Thấp"))),"")</f>
        <v>Cao</v>
      </c>
      <c r="H43" s="123">
        <f>'B16'!P48</f>
        <v>0.68297778313447</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'B15'!Q31</f>
        <v>100</v>
      </c>
      <c r="G46" s="84" t="str">
        <f>IFERROR(IF(F46="(-)","(-)", IF(F46&gt;70,"Cao",IF(F46&gt;=50,"Trung Bình","Thấp"))),"")</f>
        <v>Cao</v>
      </c>
      <c r="H46" s="123">
        <f>'B16'!Q48</f>
        <v>0.68297778313447</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'B15'!R31</f>
        <v>100</v>
      </c>
      <c r="G49" s="84" t="str">
        <f>IFERROR(IF(F49="(-)","(-)", IF(F49&gt;70,"Cao",IF(F49&gt;=50,"Trung Bình","Thấp"))),"")</f>
        <v>Cao</v>
      </c>
      <c r="H49" s="123">
        <f>'B16'!R48</f>
        <v>0.68297778313447</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'B15'!S31</f>
        <v>40</v>
      </c>
      <c r="G52" s="84" t="str">
        <f>IFERROR(IF(F52="(-)","(-)", IF(F52&gt;70,"Cao",IF(F52&gt;=50,"Trung Bình","Thấp"))),"")</f>
        <v>Thấp</v>
      </c>
      <c r="H52" s="123">
        <f>'B16'!S48</f>
        <v>0.68297778313447</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'B15'!T31</f>
        <v>75</v>
      </c>
      <c r="G55" s="84" t="str">
        <f>IFERROR(IF(F55="(-)","(-)", IF(F55&gt;70,"Cao",IF(F55&gt;=50,"Trung Bình","Thấp"))),"")</f>
        <v>Cao</v>
      </c>
      <c r="H55" s="123">
        <f>'B16'!T48</f>
        <v>0.68297778313447</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'B15'!U31</f>
        <v>80</v>
      </c>
      <c r="G58" s="84" t="str">
        <f>IFERROR(IF(F58="(-)","(-)", IF(F58&gt;70,"Cao",IF(F58&gt;=50,"Trung Bình","Thấp"))),"")</f>
        <v>Cao</v>
      </c>
      <c r="H58" s="123">
        <f>'B16'!U48</f>
        <v>0.68297778313447</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'B15'!V31</f>
        <v>75</v>
      </c>
      <c r="G61" s="84" t="str">
        <f>IFERROR(IF(F61="(-)","(-)", IF(F61&gt;70,"Cao",IF(F61&gt;=50,"Trung Bình","Thấp"))),"")</f>
        <v>Cao</v>
      </c>
      <c r="H61" s="123">
        <f>'B16'!V48</f>
        <v>0.68297778313447</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'B15'!W31</f>
        <v>45</v>
      </c>
      <c r="G64" s="84" t="str">
        <f>IFERROR(IF(F64="(-)","(-)", IF(F64&gt;70,"Cao",IF(F64&gt;=50,"Trung Bình","Thấp"))),"")</f>
        <v>Thấp</v>
      </c>
      <c r="H64" s="123">
        <f>'B16'!W48</f>
        <v>0.68297778313447</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'B15'!X31</f>
        <v>40</v>
      </c>
      <c r="G67" s="84" t="str">
        <f>IFERROR(IF(F67="(-)","(-)", IF(F67&gt;70,"Cao",IF(F67&gt;=50,"Trung Bình","Thấp"))),"")</f>
        <v>Thấp</v>
      </c>
      <c r="H67" s="123">
        <f>'B16'!X48</f>
        <v>0.68297778313447</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'B15'!Y31</f>
        <v>0</v>
      </c>
      <c r="G70" s="84" t="str">
        <f>IFERROR(IF(F70="(-)","(-)", IF(F70&gt;70,"Cao",IF(F70&gt;=50,"Trung Bình","Thấp"))),"")</f>
        <v>Thấp</v>
      </c>
      <c r="H70" s="123">
        <f>'B16'!Y48</f>
        <v>0.68297778313447</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'B15'!D31</f>
        <v>60</v>
      </c>
      <c r="G73" s="84" t="str">
        <f>IFERROR(IF(F73="(-)","(-)", IF(F73&gt;70,"Cao",IF(F73&gt;=50,"Trung Bình","Thấp"))),"")</f>
        <v>Trung Bình</v>
      </c>
      <c r="H73" s="123">
        <f>'B16'!D48</f>
        <v>0.68297778313447</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'B15'!E31</f>
        <v>70</v>
      </c>
      <c r="G76" s="84" t="str">
        <f>IFERROR(IF(F76="(-)","(-)", IF(F76&gt;70,"Cao",IF(F76&gt;=50,"Trung Bình","Thấp"))),"")</f>
        <v>Trung Bình</v>
      </c>
      <c r="H76" s="123">
        <f>'B16'!E48</f>
        <v>0.68297778313447</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'B15'!F31</f>
        <v>90</v>
      </c>
      <c r="G79" s="84" t="str">
        <f>IFERROR(IF(F79="(-)","(-)", IF(F79&gt;70,"Cao",IF(F79&gt;=50,"Trung Bình","Thấp"))),"")</f>
        <v>Cao</v>
      </c>
      <c r="H79" s="123">
        <f>'B16'!F48</f>
        <v>0.68297778313447</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'B15'!G31</f>
        <v>90</v>
      </c>
      <c r="G82" s="84" t="str">
        <f>IFERROR(IF(F82="(-)","(-)", IF(F82&gt;70,"Cao",IF(F82&gt;=50,"Trung Bình","Thấp"))),"")</f>
        <v>Cao</v>
      </c>
      <c r="H82" s="123">
        <f>'B16'!G48</f>
        <v>0.68297778313447</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'B15'!H31</f>
        <v>95</v>
      </c>
      <c r="G85" s="84" t="str">
        <f>IFERROR(IF(F85="(-)","(-)", IF(F85&gt;70,"Cao",IF(F85&gt;=50,"Trung Bình","Thấp"))),"")</f>
        <v>Cao</v>
      </c>
      <c r="H85" s="123">
        <f>'B16'!H48</f>
        <v>0.68297778313447</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'B15'!I31</f>
        <v>70</v>
      </c>
      <c r="G88" s="84" t="str">
        <f>IFERROR(IF(F88="(-)","(-)", IF(F88&gt;70,"Cao",IF(F88&gt;=50,"Trung Bình","Thấp"))),"")</f>
        <v>Trung Bình</v>
      </c>
      <c r="H88" s="123">
        <f>'B16'!I48</f>
        <v>0.68297778313447</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'B15'!J31</f>
        <v>85</v>
      </c>
      <c r="G91" s="84" t="str">
        <f>IFERROR(IF(F91="(-)","(-)", IF(F91&gt;70,"Cao",IF(F91&gt;=50,"Trung Bình","Thấp"))),"")</f>
        <v>Cao</v>
      </c>
      <c r="H91" s="123">
        <f>'B16'!J48</f>
        <v>0.68297778313447</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'B15'!K31</f>
        <v>100</v>
      </c>
      <c r="G94" s="84" t="str">
        <f>IFERROR(IF(F94="(-)","(-)", IF(F94&gt;70,"Cao",IF(F94&gt;=50,"Trung Bình","Thấp"))),"")</f>
        <v>Cao</v>
      </c>
      <c r="H94" s="123">
        <f>'B16'!K48</f>
        <v>0.68297778313447</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'B15'!L31</f>
        <v>100</v>
      </c>
      <c r="G97" s="84" t="str">
        <f>IFERROR(IF(F97="(-)","(-)", IF(F97&gt;70,"Cao",IF(F97&gt;=50,"Trung Bình","Thấp"))),"")</f>
        <v>Cao</v>
      </c>
      <c r="H97" s="123">
        <f>'B16'!L48</f>
        <v>0.68297778313447</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'B15'!M31</f>
        <v>100</v>
      </c>
      <c r="G100" s="84" t="str">
        <f>IFERROR(IF(F100="(-)","(-)", IF(F100&gt;70,"Cao",IF(F100&gt;=50,"Trung Bình","Thấp"))),"")</f>
        <v>Cao</v>
      </c>
      <c r="H100" s="123">
        <f>'B16'!M48</f>
        <v>0.68297778313447</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'B15'!N31</f>
        <v>95</v>
      </c>
      <c r="G103" s="84" t="str">
        <f>IFERROR(IF(F103="(-)","(-)", IF(F103&gt;70,"Cao",IF(F103&gt;=50,"Trung Bình","Thấp"))),"")</f>
        <v>Cao</v>
      </c>
      <c r="H103" s="123">
        <f>'B16'!N48</f>
        <v>0.68297778313447</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'B15'!O31</f>
        <v>87.5</v>
      </c>
      <c r="G106" s="84" t="str">
        <f>IFERROR(IF(F106="(-)","(-)", IF(F106&gt;70,"Cao",IF(F106&gt;=50,"Trung Bình","Thấp"))),"")</f>
        <v>Cao</v>
      </c>
      <c r="H106" s="123">
        <f>'B16'!O48</f>
        <v>0.68297778313447</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'B15'!P31</f>
        <v>75</v>
      </c>
      <c r="G109" s="84" t="str">
        <f>IFERROR(IF(F109="(-)","(-)", IF(F109&gt;70,"Cao",IF(F109&gt;=50,"Trung Bình","Thấp"))),"")</f>
        <v>Cao</v>
      </c>
      <c r="H109" s="123">
        <f>'B16'!P48</f>
        <v>0.68297778313447</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'B15'!Q31</f>
        <v>100</v>
      </c>
      <c r="G112" s="84" t="str">
        <f>IFERROR(IF(F112="(-)","(-)", IF(F112&gt;70,"Cao",IF(F112&gt;=50,"Trung Bình","Thấp"))),"")</f>
        <v>Cao</v>
      </c>
      <c r="H112" s="123">
        <f>'B16'!Q48</f>
        <v>0.68297778313447</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'B15'!R31</f>
        <v>100</v>
      </c>
      <c r="G115" s="84" t="str">
        <f>IFERROR(IF(F115="(-)","(-)", IF(F115&gt;70,"Cao",IF(F115&gt;=50,"Trung Bình","Thấp"))),"")</f>
        <v>Cao</v>
      </c>
      <c r="H115" s="123">
        <f>'B16'!R48</f>
        <v>0.68297778313447</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'B15'!S31</f>
        <v>40</v>
      </c>
      <c r="G118" s="84" t="str">
        <f>IFERROR(IF(F118="(-)","(-)", IF(F118&gt;70,"Cao",IF(F118&gt;=50,"Trung Bình","Thấp"))),"")</f>
        <v>Thấp</v>
      </c>
      <c r="H118" s="123">
        <f>'B16'!S48</f>
        <v>0.68297778313447</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'B15'!T31</f>
        <v>75</v>
      </c>
      <c r="G121" s="84" t="str">
        <f>IFERROR(IF(F121="(-)","(-)", IF(F121&gt;70,"Cao",IF(F121&gt;=50,"Trung Bình","Thấp"))),"")</f>
        <v>Cao</v>
      </c>
      <c r="H121" s="123">
        <f>'B16'!T48</f>
        <v>0.68297778313447</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'B15'!U31</f>
        <v>80</v>
      </c>
      <c r="G124" s="84" t="str">
        <f>IFERROR(IF(F124="(-)","(-)", IF(F124&gt;70,"Cao",IF(F124&gt;=50,"Trung Bình","Thấp"))),"")</f>
        <v>Cao</v>
      </c>
      <c r="H124" s="123">
        <f>'B16'!U48</f>
        <v>0.68297778313447</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'B15'!V31</f>
        <v>75</v>
      </c>
      <c r="G127" s="84" t="str">
        <f>IFERROR(IF(F127="(-)","(-)", IF(F127&gt;70,"Cao",IF(F127&gt;=50,"Trung Bình","Thấp"))),"")</f>
        <v>Cao</v>
      </c>
      <c r="H127" s="123">
        <f>'B16'!V48</f>
        <v>0.68297778313447</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'B15'!W31</f>
        <v>45</v>
      </c>
      <c r="G130" s="84" t="str">
        <f>IFERROR(IF(F130="(-)","(-)", IF(F130&gt;70,"Cao",IF(F130&gt;=50,"Trung Bình","Thấp"))),"")</f>
        <v>Thấp</v>
      </c>
      <c r="H130" s="123">
        <f>'B16'!W48</f>
        <v>0.68297778313447</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'B15'!X31</f>
        <v>40</v>
      </c>
      <c r="G133" s="84" t="str">
        <f>IFERROR(IF(F133="(-)","(-)", IF(F133&gt;70,"Cao",IF(F133&gt;=50,"Trung Bình","Thấp"))),"")</f>
        <v>Thấp</v>
      </c>
      <c r="H133" s="123">
        <f>'B16'!X48</f>
        <v>0.68297778313447</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'B15'!Y31</f>
        <v>0</v>
      </c>
      <c r="G136" s="84" t="str">
        <f>IFERROR(IF(F136="(-)","(-)", IF(F136&gt;70,"Cao",IF(F136&gt;=50,"Trung Bình","Thấp"))),"")</f>
        <v>Thấp</v>
      </c>
      <c r="H136" s="123">
        <f>'B16'!Y48</f>
        <v>0.68297778313447</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0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000-000000000000}">
          <x14:formula1>
            <xm:f>Data!$D$61:$D$63</xm:f>
          </x14:formula1>
          <xm:sqref>J7:J138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1124</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'B15'!D34</f>
        <v>67.5</v>
      </c>
      <c r="G7" s="84" t="str">
        <f>IFERROR(IF(F7="(-)","(-)", IF(F7&gt;70,"Cao",IF(F7&gt;=50,"Trung Bình","Thấp"))),"")</f>
        <v>Trung Bình</v>
      </c>
      <c r="H7" s="123" t="str">
        <f>'B16'!D22</f>
        <v>(-)</v>
      </c>
      <c r="I7" s="84" t="str">
        <f>IFERROR(IF(H7="(-)","(-)",IF(H7&gt;70,"Cao",IF(H7&gt;=50,"Trung Bình","Thấp"))),"")</f>
        <v>(-)</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'B15'!E34</f>
        <v>60</v>
      </c>
      <c r="G10" s="84" t="str">
        <f>IFERROR(IF(F10="(-)","(-)", IF(F10&gt;70,"Cao",IF(F10&gt;=50,"Trung Bình","Thấp"))),"")</f>
        <v>Trung Bình</v>
      </c>
      <c r="H10" s="123" t="str">
        <f>'B16'!E22</f>
        <v>(-)</v>
      </c>
      <c r="I10" s="84" t="str">
        <f>IFERROR(IF(H10="(-)","(-)",IF(H10&gt;70,"Cao",IF(H10&gt;=50,"Trung Bình","Thấp"))),"")</f>
        <v>(-)</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'B15'!F34</f>
        <v>65</v>
      </c>
      <c r="G13" s="84" t="str">
        <f>IFERROR(IF(F13="(-)","(-)", IF(F13&gt;70,"Cao",IF(F13&gt;=50,"Trung Bình","Thấp"))),"")</f>
        <v>Trung Bình</v>
      </c>
      <c r="H13" s="123" t="str">
        <f>'B16'!F22</f>
        <v>(-)</v>
      </c>
      <c r="I13" s="84" t="str">
        <f>IFERROR(IF(H13="(-)","(-)",IF(H13&gt;70,"Cao",IF(H13&gt;=50,"Trung Bình","Thấp"))),"")</f>
        <v>(-)</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'B15'!G34</f>
        <v>95</v>
      </c>
      <c r="G16" s="84" t="str">
        <f>IFERROR(IF(F16="(-)","(-)", IF(F16&gt;70,"Cao",IF(F16&gt;=50,"Trung Bình","Thấp"))),"")</f>
        <v>Cao</v>
      </c>
      <c r="H16" s="123" t="str">
        <f>'B16'!G22</f>
        <v>(-)</v>
      </c>
      <c r="I16" s="84" t="str">
        <f>IFERROR(IF(H16="(-)","(-)",IF(H16&gt;70,"Cao",IF(H16&gt;=50,"Trung Bình","Thấp"))),"")</f>
        <v>(-)</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'B15'!H34</f>
        <v>100</v>
      </c>
      <c r="G19" s="84" t="str">
        <f>IFERROR(IF(F19="(-)","(-)", IF(F19&gt;70,"Cao",IF(F19&gt;=50,"Trung Bình","Thấp"))),"")</f>
        <v>Cao</v>
      </c>
      <c r="H19" s="123" t="str">
        <f>'B16'!H22</f>
        <v>(-)</v>
      </c>
      <c r="I19" s="84" t="str">
        <f>IFERROR(IF(H19="(-)","(-)",IF(H19&gt;70,"Cao",IF(H19&gt;=50,"Trung Bình","Thấp"))),"")</f>
        <v>(-)</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'B15'!I34</f>
        <v>72.5</v>
      </c>
      <c r="G22" s="84" t="str">
        <f>IFERROR(IF(F22="(-)","(-)", IF(F22&gt;70,"Cao",IF(F22&gt;=50,"Trung Bình","Thấp"))),"")</f>
        <v>Cao</v>
      </c>
      <c r="H22" s="123" t="str">
        <f>'B16'!I22</f>
        <v>(-)</v>
      </c>
      <c r="I22" s="84" t="str">
        <f>IFERROR(IF(H22="(-)","(-)",IF(H22&gt;70,"Cao",IF(H22&gt;=50,"Trung Bình","Thấp"))),"")</f>
        <v>(-)</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'B15'!J34</f>
        <v>87.5</v>
      </c>
      <c r="G25" s="84" t="str">
        <f>IFERROR(IF(F25="(-)","(-)", IF(F25&gt;70,"Cao",IF(F25&gt;=50,"Trung Bình","Thấp"))),"")</f>
        <v>Cao</v>
      </c>
      <c r="H25" s="123" t="str">
        <f>'B16'!J22</f>
        <v>(-)</v>
      </c>
      <c r="I25" s="84" t="str">
        <f>IFERROR(IF(H25="(-)","(-)",IF(H25&gt;70,"Cao",IF(H25&gt;=50,"Trung Bình","Thấp"))),"")</f>
        <v>(-)</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'B15'!K34</f>
        <v>95</v>
      </c>
      <c r="G28" s="84" t="str">
        <f>IFERROR(IF(F28="(-)","(-)", IF(F28&gt;70,"Cao",IF(F28&gt;=50,"Trung Bình","Thấp"))),"")</f>
        <v>Cao</v>
      </c>
      <c r="H28" s="123" t="str">
        <f>'B16'!K22</f>
        <v>(-)</v>
      </c>
      <c r="I28" s="84" t="str">
        <f>IFERROR(IF(H28="(-)","(-)",IF(H28&gt;70,"Cao",IF(H28&gt;=50,"Trung Bình","Thấp"))),"")</f>
        <v>(-)</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'B15'!L34</f>
        <v>95</v>
      </c>
      <c r="G31" s="84" t="str">
        <f>IFERROR(IF(F31="(-)","(-)", IF(F31&gt;70,"Cao",IF(F31&gt;=50,"Trung Bình","Thấp"))),"")</f>
        <v>Cao</v>
      </c>
      <c r="H31" s="123" t="str">
        <f>'B16'!L22</f>
        <v>(-)</v>
      </c>
      <c r="I31" s="84" t="str">
        <f>IFERROR(IF(H31="(-)","(-)",IF(H31&gt;70,"Cao",IF(H31&gt;=50,"Trung Bình","Thấp"))),"")</f>
        <v>(-)</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'B15'!M34</f>
        <v>75</v>
      </c>
      <c r="G34" s="84" t="str">
        <f>IFERROR(IF(F34="(-)","(-)", IF(F34&gt;70,"Cao",IF(F34&gt;=50,"Trung Bình","Thấp"))),"")</f>
        <v>Cao</v>
      </c>
      <c r="H34" s="123">
        <f>'B16'!M22</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'B15'!N34</f>
        <v>65</v>
      </c>
      <c r="G37" s="84" t="str">
        <f>IFERROR(IF(F37="(-)","(-)", IF(F37&gt;70,"Cao",IF(F37&gt;=50,"Trung Bình","Thấp"))),"")</f>
        <v>Trung Bình</v>
      </c>
      <c r="H37" s="123" t="str">
        <f>'B16'!N22</f>
        <v>(-)</v>
      </c>
      <c r="I37" s="84" t="str">
        <f>IFERROR(IF(H37="(-)","(-)",IF(H37&gt;70,"Cao",IF(H37&gt;=50,"Trung Bình","Thấp"))),"")</f>
        <v>(-)</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'B15'!O34</f>
        <v>91.25</v>
      </c>
      <c r="G40" s="84" t="str">
        <f>IFERROR(IF(F40="(-)","(-)", IF(F40&gt;70,"Cao",IF(F40&gt;=50,"Trung Bình","Thấp"))),"")</f>
        <v>Cao</v>
      </c>
      <c r="H40" s="123" t="str">
        <f>'B16'!O22</f>
        <v>(-)</v>
      </c>
      <c r="I40" s="84" t="str">
        <f>IFERROR(IF(H40="(-)","(-)",IF(H40&gt;70,"Cao",IF(H40&gt;=50,"Trung Bình","Thấp"))),"")</f>
        <v>(-)</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'B15'!P34</f>
        <v>87.5</v>
      </c>
      <c r="G43" s="84" t="str">
        <f>IFERROR(IF(F43="(-)","(-)", IF(F43&gt;70,"Cao",IF(F43&gt;=50,"Trung Bình","Thấp"))),"")</f>
        <v>Cao</v>
      </c>
      <c r="H43" s="123">
        <f>'B16'!P22</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'B15'!Q34</f>
        <v>82.5</v>
      </c>
      <c r="G46" s="84" t="str">
        <f>IFERROR(IF(F46="(-)","(-)", IF(F46&gt;70,"Cao",IF(F46&gt;=50,"Trung Bình","Thấp"))),"")</f>
        <v>Cao</v>
      </c>
      <c r="H46" s="123" t="str">
        <f>'B16'!Q22</f>
        <v>(-)</v>
      </c>
      <c r="I46" s="84" t="str">
        <f>IFERROR(IF(H46="(-)","(-)",IF(H46&gt;70,"Cao",IF(H46&gt;=50,"Trung Bình","Thấp"))),"")</f>
        <v>(-)</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'B15'!R34</f>
        <v>90</v>
      </c>
      <c r="G49" s="84" t="str">
        <f>IFERROR(IF(F49="(-)","(-)", IF(F49&gt;70,"Cao",IF(F49&gt;=50,"Trung Bình","Thấp"))),"")</f>
        <v>Cao</v>
      </c>
      <c r="H49" s="123" t="str">
        <f>'B16'!R22</f>
        <v>(-)</v>
      </c>
      <c r="I49" s="84" t="str">
        <f>IFERROR(IF(H49="(-)","(-)",IF(H49&gt;70,"Cao",IF(H49&gt;=50,"Trung Bình","Thấp"))),"")</f>
        <v>(-)</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'B15'!S34</f>
        <v>55</v>
      </c>
      <c r="G52" s="84" t="str">
        <f>IFERROR(IF(F52="(-)","(-)", IF(F52&gt;70,"Cao",IF(F52&gt;=50,"Trung Bình","Thấp"))),"")</f>
        <v>Trung Bình</v>
      </c>
      <c r="H52" s="123" t="str">
        <f>'B16'!S22</f>
        <v>(-)</v>
      </c>
      <c r="I52" s="84" t="str">
        <f>IFERROR(IF(H52="(-)","(-)",IF(H52&gt;70,"Cao",IF(H52&gt;=50,"Trung Bình","Thấp"))),"")</f>
        <v>(-)</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'B15'!T34</f>
        <v>80</v>
      </c>
      <c r="G55" s="84" t="str">
        <f>IFERROR(IF(F55="(-)","(-)", IF(F55&gt;70,"Cao",IF(F55&gt;=50,"Trung Bình","Thấp"))),"")</f>
        <v>Cao</v>
      </c>
      <c r="H55" s="123" t="str">
        <f>'B16'!T22</f>
        <v>(-)</v>
      </c>
      <c r="I55" s="84" t="str">
        <f>IFERROR(IF(H55="(-)","(-)",IF(H55&gt;70,"Cao",IF(H55&gt;=50,"Trung Bình","Thấp"))),"")</f>
        <v>(-)</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'B15'!U34</f>
        <v>66.25</v>
      </c>
      <c r="G58" s="84" t="str">
        <f>IFERROR(IF(F58="(-)","(-)", IF(F58&gt;70,"Cao",IF(F58&gt;=50,"Trung Bình","Thấp"))),"")</f>
        <v>Trung Bình</v>
      </c>
      <c r="H58" s="123" t="str">
        <f>'B16'!U22</f>
        <v>(-)</v>
      </c>
      <c r="I58" s="84" t="str">
        <f>IFERROR(IF(H58="(-)","(-)",IF(H58&gt;70,"Cao",IF(H58&gt;=50,"Trung Bình","Thấp"))),"")</f>
        <v>(-)</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'B15'!V34</f>
        <v>75</v>
      </c>
      <c r="G61" s="84" t="str">
        <f>IFERROR(IF(F61="(-)","(-)", IF(F61&gt;70,"Cao",IF(F61&gt;=50,"Trung Bình","Thấp"))),"")</f>
        <v>Cao</v>
      </c>
      <c r="H61" s="123" t="str">
        <f>'B16'!V22</f>
        <v>(-)</v>
      </c>
      <c r="I61" s="84" t="str">
        <f>IFERROR(IF(H61="(-)","(-)",IF(H61&gt;70,"Cao",IF(H61&gt;=50,"Trung Bình","Thấp"))),"")</f>
        <v>(-)</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'B15'!W34</f>
        <v>50</v>
      </c>
      <c r="G64" s="84" t="str">
        <f>IFERROR(IF(F64="(-)","(-)", IF(F64&gt;70,"Cao",IF(F64&gt;=50,"Trung Bình","Thấp"))),"")</f>
        <v>Trung Bình</v>
      </c>
      <c r="H64" s="123" t="str">
        <f>'B16'!W22</f>
        <v>(-)</v>
      </c>
      <c r="I64" s="84" t="str">
        <f>IFERROR(IF(H64="(-)","(-)",IF(H64&gt;70,"Cao",IF(H64&gt;=50,"Trung Bình","Thấp"))),"")</f>
        <v>(-)</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'B15'!X34</f>
        <v>32.5</v>
      </c>
      <c r="G67" s="84" t="str">
        <f>IFERROR(IF(F67="(-)","(-)", IF(F67&gt;70,"Cao",IF(F67&gt;=50,"Trung Bình","Thấp"))),"")</f>
        <v>Thấp</v>
      </c>
      <c r="H67" s="123" t="str">
        <f>'B16'!X22</f>
        <v>(-)</v>
      </c>
      <c r="I67" s="84" t="str">
        <f>IFERROR(IF(H67="(-)","(-)",IF(H67&gt;70,"Cao",IF(H67&gt;=50,"Trung Bình","Thấp"))),"")</f>
        <v>(-)</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'B15'!Y34</f>
        <v>0</v>
      </c>
      <c r="G70" s="84" t="str">
        <f>IFERROR(IF(F70="(-)","(-)", IF(F70&gt;70,"Cao",IF(F70&gt;=50,"Trung Bình","Thấp"))),"")</f>
        <v>Thấp</v>
      </c>
      <c r="H70" s="123" t="str">
        <f>'B16'!Y22</f>
        <v>(-)</v>
      </c>
      <c r="I70" s="84" t="str">
        <f>IFERROR(IF(H70="(-)","(-)",IF(H70&gt;70,"Cao",IF(H70&gt;=50,"Trung Bình","Thấp"))),"")</f>
        <v>(-)</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'B15'!D34</f>
        <v>67.5</v>
      </c>
      <c r="G73" s="84" t="str">
        <f>IFERROR(IF(F73="(-)","(-)", IF(F73&gt;70,"Cao",IF(F73&gt;=50,"Trung Bình","Thấp"))),"")</f>
        <v>Trung Bình</v>
      </c>
      <c r="H73" s="123" t="str">
        <f>'B16'!D22</f>
        <v>(-)</v>
      </c>
      <c r="I73" s="84" t="str">
        <f>IFERROR(IF(H73="(-)","(-)",IF(H73&gt;70,"Cao",IF(H73&gt;=50,"Trung Bình","Thấp"))),"")</f>
        <v>(-)</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'B15'!E34</f>
        <v>60</v>
      </c>
      <c r="G76" s="84" t="str">
        <f>IFERROR(IF(F76="(-)","(-)", IF(F76&gt;70,"Cao",IF(F76&gt;=50,"Trung Bình","Thấp"))),"")</f>
        <v>Trung Bình</v>
      </c>
      <c r="H76" s="123" t="str">
        <f>'B16'!E22</f>
        <v>(-)</v>
      </c>
      <c r="I76" s="84" t="str">
        <f>IFERROR(IF(H76="(-)","(-)",IF(H76&gt;70,"Cao",IF(H76&gt;=50,"Trung Bình","Thấp"))),"")</f>
        <v>(-)</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'B15'!F34</f>
        <v>65</v>
      </c>
      <c r="G79" s="84" t="str">
        <f>IFERROR(IF(F79="(-)","(-)", IF(F79&gt;70,"Cao",IF(F79&gt;=50,"Trung Bình","Thấp"))),"")</f>
        <v>Trung Bình</v>
      </c>
      <c r="H79" s="123" t="str">
        <f>'B16'!F22</f>
        <v>(-)</v>
      </c>
      <c r="I79" s="84" t="str">
        <f>IFERROR(IF(H79="(-)","(-)",IF(H79&gt;70,"Cao",IF(H79&gt;=50,"Trung Bình","Thấp"))),"")</f>
        <v>(-)</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'B15'!G34</f>
        <v>95</v>
      </c>
      <c r="G82" s="84" t="str">
        <f>IFERROR(IF(F82="(-)","(-)", IF(F82&gt;70,"Cao",IF(F82&gt;=50,"Trung Bình","Thấp"))),"")</f>
        <v>Cao</v>
      </c>
      <c r="H82" s="123" t="str">
        <f>'B16'!G22</f>
        <v>(-)</v>
      </c>
      <c r="I82" s="84" t="str">
        <f>IFERROR(IF(H82="(-)","(-)",IF(H82&gt;70,"Cao",IF(H82&gt;=50,"Trung Bình","Thấp"))),"")</f>
        <v>(-)</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'B15'!H34</f>
        <v>100</v>
      </c>
      <c r="G85" s="84" t="str">
        <f>IFERROR(IF(F85="(-)","(-)", IF(F85&gt;70,"Cao",IF(F85&gt;=50,"Trung Bình","Thấp"))),"")</f>
        <v>Cao</v>
      </c>
      <c r="H85" s="123" t="str">
        <f>'B16'!H22</f>
        <v>(-)</v>
      </c>
      <c r="I85" s="84" t="str">
        <f>IFERROR(IF(H85="(-)","(-)",IF(H85&gt;70,"Cao",IF(H85&gt;=50,"Trung Bình","Thấp"))),"")</f>
        <v>(-)</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'B15'!I34</f>
        <v>72.5</v>
      </c>
      <c r="G88" s="84" t="str">
        <f>IFERROR(IF(F88="(-)","(-)", IF(F88&gt;70,"Cao",IF(F88&gt;=50,"Trung Bình","Thấp"))),"")</f>
        <v>Cao</v>
      </c>
      <c r="H88" s="123" t="str">
        <f>'B16'!I22</f>
        <v>(-)</v>
      </c>
      <c r="I88" s="84" t="str">
        <f>IFERROR(IF(H88="(-)","(-)",IF(H88&gt;70,"Cao",IF(H88&gt;=50,"Trung Bình","Thấp"))),"")</f>
        <v>(-)</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'B15'!J34</f>
        <v>87.5</v>
      </c>
      <c r="G91" s="84" t="str">
        <f>IFERROR(IF(F91="(-)","(-)", IF(F91&gt;70,"Cao",IF(F91&gt;=50,"Trung Bình","Thấp"))),"")</f>
        <v>Cao</v>
      </c>
      <c r="H91" s="123" t="str">
        <f>'B16'!J22</f>
        <v>(-)</v>
      </c>
      <c r="I91" s="84" t="str">
        <f>IFERROR(IF(H91="(-)","(-)",IF(H91&gt;70,"Cao",IF(H91&gt;=50,"Trung Bình","Thấp"))),"")</f>
        <v>(-)</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'B15'!K34</f>
        <v>95</v>
      </c>
      <c r="G94" s="84" t="str">
        <f>IFERROR(IF(F94="(-)","(-)", IF(F94&gt;70,"Cao",IF(F94&gt;=50,"Trung Bình","Thấp"))),"")</f>
        <v>Cao</v>
      </c>
      <c r="H94" s="123" t="str">
        <f>'B16'!K22</f>
        <v>(-)</v>
      </c>
      <c r="I94" s="84" t="str">
        <f>IFERROR(IF(H94="(-)","(-)",IF(H94&gt;70,"Cao",IF(H94&gt;=50,"Trung Bình","Thấp"))),"")</f>
        <v>(-)</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'B15'!L34</f>
        <v>95</v>
      </c>
      <c r="G97" s="84" t="str">
        <f>IFERROR(IF(F97="(-)","(-)", IF(F97&gt;70,"Cao",IF(F97&gt;=50,"Trung Bình","Thấp"))),"")</f>
        <v>Cao</v>
      </c>
      <c r="H97" s="123" t="str">
        <f>'B16'!L22</f>
        <v>(-)</v>
      </c>
      <c r="I97" s="84" t="str">
        <f>IFERROR(IF(H97="(-)","(-)",IF(H97&gt;70,"Cao",IF(H97&gt;=50,"Trung Bình","Thấp"))),"")</f>
        <v>(-)</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'B15'!M34</f>
        <v>75</v>
      </c>
      <c r="G100" s="84" t="str">
        <f>IFERROR(IF(F100="(-)","(-)", IF(F100&gt;70,"Cao",IF(F100&gt;=50,"Trung Bình","Thấp"))),"")</f>
        <v>Cao</v>
      </c>
      <c r="H100" s="123">
        <f>'B16'!M22</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'B15'!N34</f>
        <v>65</v>
      </c>
      <c r="G103" s="84" t="str">
        <f>IFERROR(IF(F103="(-)","(-)", IF(F103&gt;70,"Cao",IF(F103&gt;=50,"Trung Bình","Thấp"))),"")</f>
        <v>Trung Bình</v>
      </c>
      <c r="H103" s="123" t="str">
        <f>'B16'!N22</f>
        <v>(-)</v>
      </c>
      <c r="I103" s="84" t="str">
        <f>IFERROR(IF(H103="(-)","(-)",IF(H103&gt;70,"Cao",IF(H103&gt;=50,"Trung Bình","Thấp"))),"")</f>
        <v>(-)</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'B15'!O34</f>
        <v>91.25</v>
      </c>
      <c r="G106" s="84" t="str">
        <f>IFERROR(IF(F106="(-)","(-)", IF(F106&gt;70,"Cao",IF(F106&gt;=50,"Trung Bình","Thấp"))),"")</f>
        <v>Cao</v>
      </c>
      <c r="H106" s="123" t="str">
        <f>'B16'!O22</f>
        <v>(-)</v>
      </c>
      <c r="I106" s="84" t="str">
        <f>IFERROR(IF(H106="(-)","(-)",IF(H106&gt;70,"Cao",IF(H106&gt;=50,"Trung Bình","Thấp"))),"")</f>
        <v>(-)</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'B15'!P34</f>
        <v>87.5</v>
      </c>
      <c r="G109" s="84" t="str">
        <f>IFERROR(IF(F109="(-)","(-)", IF(F109&gt;70,"Cao",IF(F109&gt;=50,"Trung Bình","Thấp"))),"")</f>
        <v>Cao</v>
      </c>
      <c r="H109" s="123">
        <f>'B16'!P22</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'B15'!Q34</f>
        <v>82.5</v>
      </c>
      <c r="G112" s="84" t="str">
        <f>IFERROR(IF(F112="(-)","(-)", IF(F112&gt;70,"Cao",IF(F112&gt;=50,"Trung Bình","Thấp"))),"")</f>
        <v>Cao</v>
      </c>
      <c r="H112" s="123" t="str">
        <f>'B16'!Q22</f>
        <v>(-)</v>
      </c>
      <c r="I112" s="84" t="str">
        <f>IFERROR(IF(H112="(-)","(-)",IF(H112&gt;70,"Cao",IF(H112&gt;=50,"Trung Bình","Thấp"))),"")</f>
        <v>(-)</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'B15'!R34</f>
        <v>90</v>
      </c>
      <c r="G115" s="84" t="str">
        <f>IFERROR(IF(F115="(-)","(-)", IF(F115&gt;70,"Cao",IF(F115&gt;=50,"Trung Bình","Thấp"))),"")</f>
        <v>Cao</v>
      </c>
      <c r="H115" s="123" t="str">
        <f>'B16'!R22</f>
        <v>(-)</v>
      </c>
      <c r="I115" s="84" t="str">
        <f>IFERROR(IF(H115="(-)","(-)",IF(H115&gt;70,"Cao",IF(H115&gt;=50,"Trung Bình","Thấp"))),"")</f>
        <v>(-)</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'B15'!S34</f>
        <v>55</v>
      </c>
      <c r="G118" s="84" t="str">
        <f>IFERROR(IF(F118="(-)","(-)", IF(F118&gt;70,"Cao",IF(F118&gt;=50,"Trung Bình","Thấp"))),"")</f>
        <v>Trung Bình</v>
      </c>
      <c r="H118" s="123" t="str">
        <f>'B16'!S22</f>
        <v>(-)</v>
      </c>
      <c r="I118" s="84" t="str">
        <f>IFERROR(IF(H118="(-)","(-)",IF(H118&gt;70,"Cao",IF(H118&gt;=50,"Trung Bình","Thấp"))),"")</f>
        <v>(-)</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'B15'!T34</f>
        <v>80</v>
      </c>
      <c r="G121" s="84" t="str">
        <f>IFERROR(IF(F121="(-)","(-)", IF(F121&gt;70,"Cao",IF(F121&gt;=50,"Trung Bình","Thấp"))),"")</f>
        <v>Cao</v>
      </c>
      <c r="H121" s="123" t="str">
        <f>'B16'!T22</f>
        <v>(-)</v>
      </c>
      <c r="I121" s="84" t="str">
        <f>IFERROR(IF(H121="(-)","(-)",IF(H121&gt;70,"Cao",IF(H121&gt;=50,"Trung Bình","Thấp"))),"")</f>
        <v>(-)</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'B15'!U34</f>
        <v>66.25</v>
      </c>
      <c r="G124" s="84" t="str">
        <f>IFERROR(IF(F124="(-)","(-)", IF(F124&gt;70,"Cao",IF(F124&gt;=50,"Trung Bình","Thấp"))),"")</f>
        <v>Trung Bình</v>
      </c>
      <c r="H124" s="123" t="str">
        <f>'B16'!U22</f>
        <v>(-)</v>
      </c>
      <c r="I124" s="84" t="str">
        <f>IFERROR(IF(H124="(-)","(-)",IF(H124&gt;70,"Cao",IF(H124&gt;=50,"Trung Bình","Thấp"))),"")</f>
        <v>(-)</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'B15'!V34</f>
        <v>75</v>
      </c>
      <c r="G127" s="84" t="str">
        <f>IFERROR(IF(F127="(-)","(-)", IF(F127&gt;70,"Cao",IF(F127&gt;=50,"Trung Bình","Thấp"))),"")</f>
        <v>Cao</v>
      </c>
      <c r="H127" s="123" t="str">
        <f>'B16'!V22</f>
        <v>(-)</v>
      </c>
      <c r="I127" s="84" t="str">
        <f>IFERROR(IF(H127="(-)","(-)",IF(H127&gt;70,"Cao",IF(H127&gt;=50,"Trung Bình","Thấp"))),"")</f>
        <v>(-)</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'B15'!W34</f>
        <v>50</v>
      </c>
      <c r="G130" s="84" t="str">
        <f>IFERROR(IF(F130="(-)","(-)", IF(F130&gt;70,"Cao",IF(F130&gt;=50,"Trung Bình","Thấp"))),"")</f>
        <v>Trung Bình</v>
      </c>
      <c r="H130" s="123" t="str">
        <f>'B16'!W22</f>
        <v>(-)</v>
      </c>
      <c r="I130" s="84" t="str">
        <f>IFERROR(IF(H130="(-)","(-)",IF(H130&gt;70,"Cao",IF(H130&gt;=50,"Trung Bình","Thấp"))),"")</f>
        <v>(-)</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'B15'!X34</f>
        <v>32.5</v>
      </c>
      <c r="G133" s="84" t="str">
        <f>IFERROR(IF(F133="(-)","(-)", IF(F133&gt;70,"Cao",IF(F133&gt;=50,"Trung Bình","Thấp"))),"")</f>
        <v>Thấp</v>
      </c>
      <c r="H133" s="123" t="str">
        <f>'B16'!X22</f>
        <v>(-)</v>
      </c>
      <c r="I133" s="84" t="str">
        <f>IFERROR(IF(H133="(-)","(-)",IF(H133&gt;70,"Cao",IF(H133&gt;=50,"Trung Bình","Thấp"))),"")</f>
        <v>(-)</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'B15'!Y34</f>
        <v>0</v>
      </c>
      <c r="G136" s="84" t="str">
        <f>IFERROR(IF(F136="(-)","(-)", IF(F136&gt;70,"Cao",IF(F136&gt;=50,"Trung Bình","Thấp"))),"")</f>
        <v>Thấp</v>
      </c>
      <c r="H136" s="123" t="str">
        <f>'B16'!Y22</f>
        <v>(-)</v>
      </c>
      <c r="I136" s="84" t="str">
        <f>IFERROR(IF(H136="(-)","(-)",IF(H136&gt;70,"Cao",IF(H136&gt;=50,"Trung Bình","Thấp"))),"")</f>
        <v>(-)</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1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100-000000000000}">
          <x14:formula1>
            <xm:f>Data!$D$66:$D$68</xm:f>
          </x14:formula1>
          <xm:sqref>J7:J138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K139"/>
  <sheetViews>
    <sheetView showGridLines="0" tabSelected="1" workbookViewId="0">
      <pane ySplit="5" topLeftCell="A6" activePane="bottomLeft" state="frozen"/>
      <selection pane="bottomLeft" activeCell="H10" sqref="H10:H12"/>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1125</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t="s">
        <v>857</v>
      </c>
      <c r="G7" s="84" t="str">
        <f>IFERROR(IF(F7="(-)","(-)", IF(F7&gt;70,"Cao",IF(F7&gt;=50,"Trung Bình","Thấp"))),"")</f>
        <v>(-)</v>
      </c>
      <c r="H7" s="123" t="s">
        <v>857</v>
      </c>
      <c r="I7" s="84" t="str">
        <f>IFERROR(IF(H7="(-)","(-)",IF(H7&gt;70,"Cao",IF(H7&gt;=50,"Trung Bình","Thấp"))),"")</f>
        <v>(-)</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'B15'!E39</f>
        <v>0</v>
      </c>
      <c r="G10" s="84" t="str">
        <f>IFERROR(IF(F10="(-)","(-)", IF(F10&gt;70,"Cao",IF(F10&gt;=50,"Trung Bình","Thấp"))),"")</f>
        <v>Thấp</v>
      </c>
      <c r="H10" s="123">
        <f>'B16'!E52</f>
        <v>0</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'B15'!F39</f>
        <v>96.25</v>
      </c>
      <c r="G13" s="84" t="str">
        <f>IFERROR(IF(F13="(-)","(-)", IF(F13&gt;70,"Cao",IF(F13&gt;=50,"Trung Bình","Thấp"))),"")</f>
        <v>Cao</v>
      </c>
      <c r="H13" s="123">
        <f>'B16'!F52</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'B15'!G39</f>
        <v>37.5</v>
      </c>
      <c r="G16" s="84" t="str">
        <f>IFERROR(IF(F16="(-)","(-)", IF(F16&gt;70,"Cao",IF(F16&gt;=50,"Trung Bình","Thấp"))),"")</f>
        <v>Thấp</v>
      </c>
      <c r="H16" s="123">
        <f>'B16'!G52</f>
        <v>0</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'B15'!H39</f>
        <v>45</v>
      </c>
      <c r="G19" s="84" t="str">
        <f>IFERROR(IF(F19="(-)","(-)", IF(F19&gt;70,"Cao",IF(F19&gt;=50,"Trung Bình","Thấp"))),"")</f>
        <v>Thấp</v>
      </c>
      <c r="H19" s="123">
        <f>'B16'!H52</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'B15'!I39</f>
        <v>85</v>
      </c>
      <c r="G22" s="84" t="str">
        <f>IFERROR(IF(F22="(-)","(-)", IF(F22&gt;70,"Cao",IF(F22&gt;=50,"Trung Bình","Thấp"))),"")</f>
        <v>Cao</v>
      </c>
      <c r="H22" s="123">
        <f>'B16'!I52</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'B15'!J39</f>
        <v>0</v>
      </c>
      <c r="G25" s="84" t="str">
        <f>IFERROR(IF(F25="(-)","(-)", IF(F25&gt;70,"Cao",IF(F25&gt;=50,"Trung Bình","Thấp"))),"")</f>
        <v>Thấp</v>
      </c>
      <c r="H25" s="123">
        <f>'B16'!J52</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'B15'!K39</f>
        <v>100</v>
      </c>
      <c r="G28" s="84" t="str">
        <f>IFERROR(IF(F28="(-)","(-)", IF(F28&gt;70,"Cao",IF(F28&gt;=50,"Trung Bình","Thấp"))),"")</f>
        <v>Cao</v>
      </c>
      <c r="H28" s="123">
        <f>'B16'!K52</f>
        <v>0</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'B15'!L39</f>
        <v>100</v>
      </c>
      <c r="G31" s="84" t="str">
        <f>IFERROR(IF(F31="(-)","(-)", IF(F31&gt;70,"Cao",IF(F31&gt;=50,"Trung Bình","Thấp"))),"")</f>
        <v>Cao</v>
      </c>
      <c r="H31" s="123">
        <f>'B16'!L52</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'B15'!M39</f>
        <v>92.5</v>
      </c>
      <c r="G34" s="84" t="str">
        <f>IFERROR(IF(F34="(-)","(-)", IF(F34&gt;70,"Cao",IF(F34&gt;=50,"Trung Bình","Thấp"))),"")</f>
        <v>Cao</v>
      </c>
      <c r="H34" s="123">
        <f>'B16'!M52</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'B15'!N39</f>
        <v>72.5</v>
      </c>
      <c r="G37" s="84" t="str">
        <f>IFERROR(IF(F37="(-)","(-)", IF(F37&gt;70,"Cao",IF(F37&gt;=50,"Trung Bình","Thấp"))),"")</f>
        <v>Cao</v>
      </c>
      <c r="H37" s="123">
        <f>'B16'!N52</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'B15'!O39</f>
        <v>87.5</v>
      </c>
      <c r="G40" s="84" t="str">
        <f>IFERROR(IF(F40="(-)","(-)", IF(F40&gt;70,"Cao",IF(F40&gt;=50,"Trung Bình","Thấp"))),"")</f>
        <v>Cao</v>
      </c>
      <c r="H40" s="123">
        <f>'B16'!O52</f>
        <v>0</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'B15'!P39</f>
        <v>92.5</v>
      </c>
      <c r="G43" s="84" t="str">
        <f>IFERROR(IF(F43="(-)","(-)", IF(F43&gt;70,"Cao",IF(F43&gt;=50,"Trung Bình","Thấp"))),"")</f>
        <v>Cao</v>
      </c>
      <c r="H43" s="123">
        <f>'B16'!P52</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'B15'!Q39</f>
        <v>75</v>
      </c>
      <c r="G46" s="84" t="str">
        <f>IFERROR(IF(F46="(-)","(-)", IF(F46&gt;70,"Cao",IF(F46&gt;=50,"Trung Bình","Thấp"))),"")</f>
        <v>Cao</v>
      </c>
      <c r="H46" s="123">
        <f>'B16'!Q52</f>
        <v>0</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'B15'!R39</f>
        <v>100</v>
      </c>
      <c r="G49" s="84" t="str">
        <f>IFERROR(IF(F49="(-)","(-)", IF(F49&gt;70,"Cao",IF(F49&gt;=50,"Trung Bình","Thấp"))),"")</f>
        <v>Cao</v>
      </c>
      <c r="H49" s="123">
        <f>'B16'!R52</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'B15'!S39</f>
        <v>0</v>
      </c>
      <c r="G52" s="84" t="str">
        <f>IFERROR(IF(F52="(-)","(-)", IF(F52&gt;70,"Cao",IF(F52&gt;=50,"Trung Bình","Thấp"))),"")</f>
        <v>Thấp</v>
      </c>
      <c r="H52" s="123">
        <f>'B16'!S52</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'B15'!T39</f>
        <v>72.5</v>
      </c>
      <c r="G55" s="84" t="str">
        <f>IFERROR(IF(F55="(-)","(-)", IF(F55&gt;70,"Cao",IF(F55&gt;=50,"Trung Bình","Thấp"))),"")</f>
        <v>Cao</v>
      </c>
      <c r="H55" s="123">
        <f>'B16'!T52</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'B15'!U39</f>
        <v>90</v>
      </c>
      <c r="G58" s="84" t="str">
        <f>IFERROR(IF(F58="(-)","(-)", IF(F58&gt;70,"Cao",IF(F58&gt;=50,"Trung Bình","Thấp"))),"")</f>
        <v>Cao</v>
      </c>
      <c r="H58" s="123">
        <f>'B16'!U52</f>
        <v>0</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'B15'!V39</f>
        <v>97.5</v>
      </c>
      <c r="G61" s="84" t="str">
        <f>IFERROR(IF(F61="(-)","(-)", IF(F61&gt;70,"Cao",IF(F61&gt;=50,"Trung Bình","Thấp"))),"")</f>
        <v>Cao</v>
      </c>
      <c r="H61" s="123">
        <f>'B16'!V52</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'B15'!W39</f>
        <v>0</v>
      </c>
      <c r="G64" s="84" t="str">
        <f>IFERROR(IF(F64="(-)","(-)", IF(F64&gt;70,"Cao",IF(F64&gt;=50,"Trung Bình","Thấp"))),"")</f>
        <v>Thấp</v>
      </c>
      <c r="H64" s="123">
        <f>'B16'!W52</f>
        <v>0</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'B15'!X39</f>
        <v>7.5</v>
      </c>
      <c r="G67" s="84" t="str">
        <f>IFERROR(IF(F67="(-)","(-)", IF(F67&gt;70,"Cao",IF(F67&gt;=50,"Trung Bình","Thấp"))),"")</f>
        <v>Thấp</v>
      </c>
      <c r="H67" s="123">
        <f>'B16'!X52</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'B15'!Y39</f>
        <v>0</v>
      </c>
      <c r="G70" s="84" t="str">
        <f>IFERROR(IF(F70="(-)","(-)", IF(F70&gt;70,"Cao",IF(F70&gt;=50,"Trung Bình","Thấp"))),"")</f>
        <v>Thấp</v>
      </c>
      <c r="H70" s="123">
        <f>'B16'!Y52</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'B15'!D39</f>
        <v>90</v>
      </c>
      <c r="G73" s="84" t="str">
        <f>IFERROR(IF(F73="(-)","(-)", IF(F73&gt;70,"Cao",IF(F73&gt;=50,"Trung Bình","Thấp"))),"")</f>
        <v>Cao</v>
      </c>
      <c r="H73" s="123">
        <f>'B16'!D52</f>
        <v>0</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'B15'!E39</f>
        <v>0</v>
      </c>
      <c r="G76" s="84" t="str">
        <f>IFERROR(IF(F76="(-)","(-)", IF(F76&gt;70,"Cao",IF(F76&gt;=50,"Trung Bình","Thấp"))),"")</f>
        <v>Thấp</v>
      </c>
      <c r="H76" s="123">
        <f>'B16'!E52</f>
        <v>0</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'B15'!F39</f>
        <v>96.25</v>
      </c>
      <c r="G79" s="84" t="str">
        <f>IFERROR(IF(F79="(-)","(-)", IF(F79&gt;70,"Cao",IF(F79&gt;=50,"Trung Bình","Thấp"))),"")</f>
        <v>Cao</v>
      </c>
      <c r="H79" s="123">
        <f>'B16'!F52</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'B15'!G39</f>
        <v>37.5</v>
      </c>
      <c r="G82" s="84" t="str">
        <f>IFERROR(IF(F82="(-)","(-)", IF(F82&gt;70,"Cao",IF(F82&gt;=50,"Trung Bình","Thấp"))),"")</f>
        <v>Thấp</v>
      </c>
      <c r="H82" s="123">
        <f>'B16'!G52</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'B15'!H39</f>
        <v>45</v>
      </c>
      <c r="G85" s="84" t="str">
        <f>IFERROR(IF(F85="(-)","(-)", IF(F85&gt;70,"Cao",IF(F85&gt;=50,"Trung Bình","Thấp"))),"")</f>
        <v>Thấp</v>
      </c>
      <c r="H85" s="123">
        <f>'B16'!H52</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'B15'!I39</f>
        <v>85</v>
      </c>
      <c r="G88" s="84" t="str">
        <f>IFERROR(IF(F88="(-)","(-)", IF(F88&gt;70,"Cao",IF(F88&gt;=50,"Trung Bình","Thấp"))),"")</f>
        <v>Cao</v>
      </c>
      <c r="H88" s="123">
        <f>'B16'!I52</f>
        <v>0</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'B15'!J39</f>
        <v>0</v>
      </c>
      <c r="G91" s="84" t="str">
        <f>IFERROR(IF(F91="(-)","(-)", IF(F91&gt;70,"Cao",IF(F91&gt;=50,"Trung Bình","Thấp"))),"")</f>
        <v>Thấp</v>
      </c>
      <c r="H91" s="123">
        <f>'B16'!J52</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'B15'!K39</f>
        <v>100</v>
      </c>
      <c r="G94" s="84" t="str">
        <f>IFERROR(IF(F94="(-)","(-)", IF(F94&gt;70,"Cao",IF(F94&gt;=50,"Trung Bình","Thấp"))),"")</f>
        <v>Cao</v>
      </c>
      <c r="H94" s="123">
        <f>'B16'!K52</f>
        <v>0</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'B15'!L39</f>
        <v>100</v>
      </c>
      <c r="G97" s="84" t="str">
        <f>IFERROR(IF(F97="(-)","(-)", IF(F97&gt;70,"Cao",IF(F97&gt;=50,"Trung Bình","Thấp"))),"")</f>
        <v>Cao</v>
      </c>
      <c r="H97" s="123">
        <f>'B16'!L52</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'B15'!M39</f>
        <v>92.5</v>
      </c>
      <c r="G100" s="84" t="str">
        <f>IFERROR(IF(F100="(-)","(-)", IF(F100&gt;70,"Cao",IF(F100&gt;=50,"Trung Bình","Thấp"))),"")</f>
        <v>Cao</v>
      </c>
      <c r="H100" s="123">
        <f>'B16'!M52</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'B15'!N39</f>
        <v>72.5</v>
      </c>
      <c r="G103" s="84" t="str">
        <f>IFERROR(IF(F103="(-)","(-)", IF(F103&gt;70,"Cao",IF(F103&gt;=50,"Trung Bình","Thấp"))),"")</f>
        <v>Cao</v>
      </c>
      <c r="H103" s="123">
        <f>'B16'!N52</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'B15'!O39</f>
        <v>87.5</v>
      </c>
      <c r="G106" s="84" t="str">
        <f>IFERROR(IF(F106="(-)","(-)", IF(F106&gt;70,"Cao",IF(F106&gt;=50,"Trung Bình","Thấp"))),"")</f>
        <v>Cao</v>
      </c>
      <c r="H106" s="123">
        <f>'B16'!O52</f>
        <v>0</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'B15'!P39</f>
        <v>92.5</v>
      </c>
      <c r="G109" s="84" t="str">
        <f>IFERROR(IF(F109="(-)","(-)", IF(F109&gt;70,"Cao",IF(F109&gt;=50,"Trung Bình","Thấp"))),"")</f>
        <v>Cao</v>
      </c>
      <c r="H109" s="123">
        <f>'B16'!P52</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'B15'!Q39</f>
        <v>75</v>
      </c>
      <c r="G112" s="84" t="str">
        <f>IFERROR(IF(F112="(-)","(-)", IF(F112&gt;70,"Cao",IF(F112&gt;=50,"Trung Bình","Thấp"))),"")</f>
        <v>Cao</v>
      </c>
      <c r="H112" s="123">
        <f>'B16'!Q52</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'B15'!R39</f>
        <v>100</v>
      </c>
      <c r="G115" s="84" t="str">
        <f>IFERROR(IF(F115="(-)","(-)", IF(F115&gt;70,"Cao",IF(F115&gt;=50,"Trung Bình","Thấp"))),"")</f>
        <v>Cao</v>
      </c>
      <c r="H115" s="123">
        <f>'B16'!R52</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'B15'!S39</f>
        <v>0</v>
      </c>
      <c r="G118" s="84" t="str">
        <f>IFERROR(IF(F118="(-)","(-)", IF(F118&gt;70,"Cao",IF(F118&gt;=50,"Trung Bình","Thấp"))),"")</f>
        <v>Thấp</v>
      </c>
      <c r="H118" s="123">
        <f>'B16'!S52</f>
        <v>0</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'B15'!T39</f>
        <v>72.5</v>
      </c>
      <c r="G121" s="84" t="str">
        <f>IFERROR(IF(F121="(-)","(-)", IF(F121&gt;70,"Cao",IF(F121&gt;=50,"Trung Bình","Thấp"))),"")</f>
        <v>Cao</v>
      </c>
      <c r="H121" s="123">
        <f>'B16'!T52</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'B15'!U39</f>
        <v>90</v>
      </c>
      <c r="G124" s="84" t="str">
        <f>IFERROR(IF(F124="(-)","(-)", IF(F124&gt;70,"Cao",IF(F124&gt;=50,"Trung Bình","Thấp"))),"")</f>
        <v>Cao</v>
      </c>
      <c r="H124" s="123">
        <f>'B16'!U52</f>
        <v>0</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'B15'!V39</f>
        <v>97.5</v>
      </c>
      <c r="G127" s="84" t="str">
        <f>IFERROR(IF(F127="(-)","(-)", IF(F127&gt;70,"Cao",IF(F127&gt;=50,"Trung Bình","Thấp"))),"")</f>
        <v>Cao</v>
      </c>
      <c r="H127" s="123">
        <f>'B16'!V52</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'B15'!W39</f>
        <v>0</v>
      </c>
      <c r="G130" s="84" t="str">
        <f>IFERROR(IF(F130="(-)","(-)", IF(F130&gt;70,"Cao",IF(F130&gt;=50,"Trung Bình","Thấp"))),"")</f>
        <v>Thấp</v>
      </c>
      <c r="H130" s="123">
        <f>'B16'!W52</f>
        <v>0</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'B15'!X39</f>
        <v>7.5</v>
      </c>
      <c r="G133" s="84" t="str">
        <f>IFERROR(IF(F133="(-)","(-)", IF(F133&gt;70,"Cao",IF(F133&gt;=50,"Trung Bình","Thấp"))),"")</f>
        <v>Thấp</v>
      </c>
      <c r="H133" s="123">
        <f>'B16'!X52</f>
        <v>0</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'B15'!Y39</f>
        <v>0</v>
      </c>
      <c r="G136" s="84" t="str">
        <f>IFERROR(IF(F136="(-)","(-)", IF(F136&gt;70,"Cao",IF(F136&gt;=50,"Trung Bình","Thấp"))),"")</f>
        <v>Thấp</v>
      </c>
      <c r="H136" s="123">
        <f>'B16'!Y52</f>
        <v>0</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2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200-000000000000}">
          <x14:formula1>
            <xm:f>Data!$D$71:$D$73</xm:f>
          </x14:formula1>
          <xm:sqref>J7:J138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1126</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'B15'!D45</f>
        <v>52.5</v>
      </c>
      <c r="G7" s="84" t="str">
        <f>IFERROR(IF(F7="(-)","(-)", IF(F7&gt;70,"Cao",IF(F7&gt;=50,"Trung Bình","Thấp"))),"")</f>
        <v>Trung Bình</v>
      </c>
      <c r="H7" s="123">
        <f>'B16'!D58</f>
        <v>40</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'B15'!E45</f>
        <v>20</v>
      </c>
      <c r="G10" s="84" t="str">
        <f>IFERROR(IF(F10="(-)","(-)", IF(F10&gt;70,"Cao",IF(F10&gt;=50,"Trung Bình","Thấp"))),"")</f>
        <v>Thấp</v>
      </c>
      <c r="H10" s="123">
        <f>'B16'!E58</f>
        <v>0</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'B15'!F45</f>
        <v>87.5</v>
      </c>
      <c r="G13" s="84" t="str">
        <f>IFERROR(IF(F13="(-)","(-)", IF(F13&gt;70,"Cao",IF(F13&gt;=50,"Trung Bình","Thấp"))),"")</f>
        <v>Cao</v>
      </c>
      <c r="H13" s="123">
        <f>'B16'!F58</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'B15'!G45</f>
        <v>5</v>
      </c>
      <c r="G16" s="84" t="str">
        <f>IFERROR(IF(F16="(-)","(-)", IF(F16&gt;70,"Cao",IF(F16&gt;=50,"Trung Bình","Thấp"))),"")</f>
        <v>Thấp</v>
      </c>
      <c r="H16" s="123">
        <f>'B16'!G58</f>
        <v>0</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'B15'!H45</f>
        <v>0</v>
      </c>
      <c r="G19" s="84" t="str">
        <f>IFERROR(IF(F19="(-)","(-)", IF(F19&gt;70,"Cao",IF(F19&gt;=50,"Trung Bình","Thấp"))),"")</f>
        <v>Thấp</v>
      </c>
      <c r="H19" s="123">
        <f>'B16'!H58</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'B15'!I45</f>
        <v>55</v>
      </c>
      <c r="G22" s="84" t="str">
        <f>IFERROR(IF(F22="(-)","(-)", IF(F22&gt;70,"Cao",IF(F22&gt;=50,"Trung Bình","Thấp"))),"")</f>
        <v>Trung Bình</v>
      </c>
      <c r="H22" s="123">
        <f>'B16'!I58</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'B15'!J45</f>
        <v>62.5</v>
      </c>
      <c r="G25" s="84" t="str">
        <f>IFERROR(IF(F25="(-)","(-)", IF(F25&gt;70,"Cao",IF(F25&gt;=50,"Trung Bình","Thấp"))),"")</f>
        <v>Trung Bình</v>
      </c>
      <c r="H25" s="123">
        <f>'B16'!J58</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'B15'!K45</f>
        <v>100</v>
      </c>
      <c r="G28" s="84" t="str">
        <f>IFERROR(IF(F28="(-)","(-)", IF(F28&gt;70,"Cao",IF(F28&gt;=50,"Trung Bình","Thấp"))),"")</f>
        <v>Cao</v>
      </c>
      <c r="H28" s="123">
        <f>'B16'!K58</f>
        <v>0</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'B15'!L45</f>
        <v>100</v>
      </c>
      <c r="G31" s="84" t="str">
        <f>IFERROR(IF(F31="(-)","(-)", IF(F31&gt;70,"Cao",IF(F31&gt;=50,"Trung Bình","Thấp"))),"")</f>
        <v>Cao</v>
      </c>
      <c r="H31" s="123">
        <f>'B16'!L58</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'B15'!M45</f>
        <v>85</v>
      </c>
      <c r="G34" s="84" t="str">
        <f>IFERROR(IF(F34="(-)","(-)", IF(F34&gt;70,"Cao",IF(F34&gt;=50,"Trung Bình","Thấp"))),"")</f>
        <v>Cao</v>
      </c>
      <c r="H34" s="123">
        <f>'B16'!M58</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'B15'!N45</f>
        <v>85</v>
      </c>
      <c r="G37" s="84" t="str">
        <f>IFERROR(IF(F37="(-)","(-)", IF(F37&gt;70,"Cao",IF(F37&gt;=50,"Trung Bình","Thấp"))),"")</f>
        <v>Cao</v>
      </c>
      <c r="H37" s="123">
        <f>'B16'!N58</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'B15'!O45</f>
        <v>91.25</v>
      </c>
      <c r="G40" s="84" t="str">
        <f>IFERROR(IF(F40="(-)","(-)", IF(F40&gt;70,"Cao",IF(F40&gt;=50,"Trung Bình","Thấp"))),"")</f>
        <v>Cao</v>
      </c>
      <c r="H40" s="123">
        <f>'B16'!O58</f>
        <v>0</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'B15'!P45</f>
        <v>85</v>
      </c>
      <c r="G43" s="84" t="str">
        <f>IFERROR(IF(F43="(-)","(-)", IF(F43&gt;70,"Cao",IF(F43&gt;=50,"Trung Bình","Thấp"))),"")</f>
        <v>Cao</v>
      </c>
      <c r="H43" s="123">
        <f>'B16'!P58</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'B15'!Q45</f>
        <v>85</v>
      </c>
      <c r="G46" s="84" t="str">
        <f>IFERROR(IF(F46="(-)","(-)", IF(F46&gt;70,"Cao",IF(F46&gt;=50,"Trung Bình","Thấp"))),"")</f>
        <v>Cao</v>
      </c>
      <c r="H46" s="123">
        <f>'B16'!Q58</f>
        <v>0</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'B15'!R45</f>
        <v>97.5</v>
      </c>
      <c r="G49" s="84" t="str">
        <f>IFERROR(IF(F49="(-)","(-)", IF(F49&gt;70,"Cao",IF(F49&gt;=50,"Trung Bình","Thấp"))),"")</f>
        <v>Cao</v>
      </c>
      <c r="H49" s="123">
        <f>'B16'!R58</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'B15'!S45</f>
        <v>52.5</v>
      </c>
      <c r="G52" s="84" t="str">
        <f>IFERROR(IF(F52="(-)","(-)", IF(F52&gt;70,"Cao",IF(F52&gt;=50,"Trung Bình","Thấp"))),"")</f>
        <v>Trung Bình</v>
      </c>
      <c r="H52" s="123">
        <f>'B16'!S58</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'B15'!T45</f>
        <v>65</v>
      </c>
      <c r="G55" s="84" t="str">
        <f>IFERROR(IF(F55="(-)","(-)", IF(F55&gt;70,"Cao",IF(F55&gt;=50,"Trung Bình","Thấp"))),"")</f>
        <v>Trung Bình</v>
      </c>
      <c r="H55" s="123">
        <f>'B16'!T58</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'B15'!U45</f>
        <v>53.75</v>
      </c>
      <c r="G58" s="84" t="str">
        <f>IFERROR(IF(F58="(-)","(-)", IF(F58&gt;70,"Cao",IF(F58&gt;=50,"Trung Bình","Thấp"))),"")</f>
        <v>Trung Bình</v>
      </c>
      <c r="H58" s="123">
        <f>'B16'!U58</f>
        <v>0</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'B15'!V45</f>
        <v>72.5</v>
      </c>
      <c r="G61" s="84" t="str">
        <f>IFERROR(IF(F61="(-)","(-)", IF(F61&gt;70,"Cao",IF(F61&gt;=50,"Trung Bình","Thấp"))),"")</f>
        <v>Cao</v>
      </c>
      <c r="H61" s="123">
        <f>'B16'!V58</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'B15'!W45</f>
        <v>55</v>
      </c>
      <c r="G64" s="84" t="str">
        <f>IFERROR(IF(F64="(-)","(-)", IF(F64&gt;70,"Cao",IF(F64&gt;=50,"Trung Bình","Thấp"))),"")</f>
        <v>Trung Bình</v>
      </c>
      <c r="H64" s="123">
        <f>'B16'!W58</f>
        <v>0</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'B15'!X45</f>
        <v>52.5</v>
      </c>
      <c r="G67" s="84" t="str">
        <f>IFERROR(IF(F67="(-)","(-)", IF(F67&gt;70,"Cao",IF(F67&gt;=50,"Trung Bình","Thấp"))),"")</f>
        <v>Trung Bình</v>
      </c>
      <c r="H67" s="123">
        <f>'B16'!X58</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'B15'!Y45</f>
        <v>0</v>
      </c>
      <c r="G70" s="84" t="str">
        <f>IFERROR(IF(F70="(-)","(-)", IF(F70&gt;70,"Cao",IF(F70&gt;=50,"Trung Bình","Thấp"))),"")</f>
        <v>Thấp</v>
      </c>
      <c r="H70" s="123">
        <f>'B16'!Y58</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'B15'!D45</f>
        <v>52.5</v>
      </c>
      <c r="G73" s="84" t="str">
        <f>IFERROR(IF(F73="(-)","(-)", IF(F73&gt;70,"Cao",IF(F73&gt;=50,"Trung Bình","Thấp"))),"")</f>
        <v>Trung Bình</v>
      </c>
      <c r="H73" s="123">
        <f>'B16'!D58</f>
        <v>40</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'B15'!E45</f>
        <v>20</v>
      </c>
      <c r="G76" s="84" t="str">
        <f>IFERROR(IF(F76="(-)","(-)", IF(F76&gt;70,"Cao",IF(F76&gt;=50,"Trung Bình","Thấp"))),"")</f>
        <v>Thấp</v>
      </c>
      <c r="H76" s="123">
        <f>'B16'!E58</f>
        <v>0</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'B15'!F45</f>
        <v>87.5</v>
      </c>
      <c r="G79" s="84" t="str">
        <f>IFERROR(IF(F79="(-)","(-)", IF(F79&gt;70,"Cao",IF(F79&gt;=50,"Trung Bình","Thấp"))),"")</f>
        <v>Cao</v>
      </c>
      <c r="H79" s="123">
        <f>'B16'!F58</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'B15'!G45</f>
        <v>5</v>
      </c>
      <c r="G82" s="84" t="str">
        <f>IFERROR(IF(F82="(-)","(-)", IF(F82&gt;70,"Cao",IF(F82&gt;=50,"Trung Bình","Thấp"))),"")</f>
        <v>Thấp</v>
      </c>
      <c r="H82" s="123">
        <f>'B16'!G58</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'B15'!H45</f>
        <v>0</v>
      </c>
      <c r="G85" s="84" t="str">
        <f>IFERROR(IF(F85="(-)","(-)", IF(F85&gt;70,"Cao",IF(F85&gt;=50,"Trung Bình","Thấp"))),"")</f>
        <v>Thấp</v>
      </c>
      <c r="H85" s="123">
        <f>'B16'!H58</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'B15'!I45</f>
        <v>55</v>
      </c>
      <c r="G88" s="84" t="str">
        <f>IFERROR(IF(F88="(-)","(-)", IF(F88&gt;70,"Cao",IF(F88&gt;=50,"Trung Bình","Thấp"))),"")</f>
        <v>Trung Bình</v>
      </c>
      <c r="H88" s="123">
        <f>'B16'!I58</f>
        <v>0</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'B15'!J45</f>
        <v>62.5</v>
      </c>
      <c r="G91" s="84" t="str">
        <f>IFERROR(IF(F91="(-)","(-)", IF(F91&gt;70,"Cao",IF(F91&gt;=50,"Trung Bình","Thấp"))),"")</f>
        <v>Trung Bình</v>
      </c>
      <c r="H91" s="123">
        <f>'B16'!J58</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'B15'!K45</f>
        <v>100</v>
      </c>
      <c r="G94" s="84" t="str">
        <f>IFERROR(IF(F94="(-)","(-)", IF(F94&gt;70,"Cao",IF(F94&gt;=50,"Trung Bình","Thấp"))),"")</f>
        <v>Cao</v>
      </c>
      <c r="H94" s="123">
        <f>'B16'!K58</f>
        <v>0</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'B15'!L45</f>
        <v>100</v>
      </c>
      <c r="G97" s="84" t="str">
        <f>IFERROR(IF(F97="(-)","(-)", IF(F97&gt;70,"Cao",IF(F97&gt;=50,"Trung Bình","Thấp"))),"")</f>
        <v>Cao</v>
      </c>
      <c r="H97" s="123">
        <f>'B16'!L58</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'B15'!M45</f>
        <v>85</v>
      </c>
      <c r="G100" s="84" t="str">
        <f>IFERROR(IF(F100="(-)","(-)", IF(F100&gt;70,"Cao",IF(F100&gt;=50,"Trung Bình","Thấp"))),"")</f>
        <v>Cao</v>
      </c>
      <c r="H100" s="123">
        <f>'B16'!M58</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'B15'!N45</f>
        <v>85</v>
      </c>
      <c r="G103" s="84" t="str">
        <f>IFERROR(IF(F103="(-)","(-)", IF(F103&gt;70,"Cao",IF(F103&gt;=50,"Trung Bình","Thấp"))),"")</f>
        <v>Cao</v>
      </c>
      <c r="H103" s="123">
        <f>'B16'!N58</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'B15'!O45</f>
        <v>91.25</v>
      </c>
      <c r="G106" s="84" t="str">
        <f>IFERROR(IF(F106="(-)","(-)", IF(F106&gt;70,"Cao",IF(F106&gt;=50,"Trung Bình","Thấp"))),"")</f>
        <v>Cao</v>
      </c>
      <c r="H106" s="123">
        <f>'B16'!O58</f>
        <v>0</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'B15'!P45</f>
        <v>85</v>
      </c>
      <c r="G109" s="84" t="str">
        <f>IFERROR(IF(F109="(-)","(-)", IF(F109&gt;70,"Cao",IF(F109&gt;=50,"Trung Bình","Thấp"))),"")</f>
        <v>Cao</v>
      </c>
      <c r="H109" s="123">
        <f>'B16'!P58</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'B15'!Q45</f>
        <v>85</v>
      </c>
      <c r="G112" s="84" t="str">
        <f>IFERROR(IF(F112="(-)","(-)", IF(F112&gt;70,"Cao",IF(F112&gt;=50,"Trung Bình","Thấp"))),"")</f>
        <v>Cao</v>
      </c>
      <c r="H112" s="123">
        <f>'B16'!Q58</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'B15'!R45</f>
        <v>97.5</v>
      </c>
      <c r="G115" s="84" t="str">
        <f>IFERROR(IF(F115="(-)","(-)", IF(F115&gt;70,"Cao",IF(F115&gt;=50,"Trung Bình","Thấp"))),"")</f>
        <v>Cao</v>
      </c>
      <c r="H115" s="123">
        <f>'B16'!R58</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'B15'!S45</f>
        <v>52.5</v>
      </c>
      <c r="G118" s="84" t="str">
        <f>IFERROR(IF(F118="(-)","(-)", IF(F118&gt;70,"Cao",IF(F118&gt;=50,"Trung Bình","Thấp"))),"")</f>
        <v>Trung Bình</v>
      </c>
      <c r="H118" s="123">
        <f>'B16'!S58</f>
        <v>0</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'B15'!T45</f>
        <v>65</v>
      </c>
      <c r="G121" s="84" t="str">
        <f>IFERROR(IF(F121="(-)","(-)", IF(F121&gt;70,"Cao",IF(F121&gt;=50,"Trung Bình","Thấp"))),"")</f>
        <v>Trung Bình</v>
      </c>
      <c r="H121" s="123">
        <f>'B16'!T58</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'B15'!U45</f>
        <v>53.75</v>
      </c>
      <c r="G124" s="84" t="str">
        <f>IFERROR(IF(F124="(-)","(-)", IF(F124&gt;70,"Cao",IF(F124&gt;=50,"Trung Bình","Thấp"))),"")</f>
        <v>Trung Bình</v>
      </c>
      <c r="H124" s="123">
        <f>'B16'!U58</f>
        <v>0</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'B15'!V45</f>
        <v>72.5</v>
      </c>
      <c r="G127" s="84" t="str">
        <f>IFERROR(IF(F127="(-)","(-)", IF(F127&gt;70,"Cao",IF(F127&gt;=50,"Trung Bình","Thấp"))),"")</f>
        <v>Cao</v>
      </c>
      <c r="H127" s="123">
        <f>'B16'!V58</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'B15'!W45</f>
        <v>55</v>
      </c>
      <c r="G130" s="84" t="str">
        <f>IFERROR(IF(F130="(-)","(-)", IF(F130&gt;70,"Cao",IF(F130&gt;=50,"Trung Bình","Thấp"))),"")</f>
        <v>Trung Bình</v>
      </c>
      <c r="H130" s="123">
        <f>'B16'!W58</f>
        <v>0</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'B15'!X45</f>
        <v>52.5</v>
      </c>
      <c r="G133" s="84" t="str">
        <f>IFERROR(IF(F133="(-)","(-)", IF(F133&gt;70,"Cao",IF(F133&gt;=50,"Trung Bình","Thấp"))),"")</f>
        <v>Trung Bình</v>
      </c>
      <c r="H133" s="123">
        <f>'B16'!X58</f>
        <v>0</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'B15'!Y45</f>
        <v>0</v>
      </c>
      <c r="G136" s="84" t="str">
        <f>IFERROR(IF(F136="(-)","(-)", IF(F136&gt;70,"Cao",IF(F136&gt;=50,"Trung Bình","Thấp"))),"")</f>
        <v>Thấp</v>
      </c>
      <c r="H136" s="123">
        <f>'B16'!Y58</f>
        <v>0</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3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300-000000000000}">
          <x14:formula1>
            <xm:f>Data!$D$76:$D$78</xm:f>
          </x14:formula1>
          <xm:sqref>J7:J138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1127</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'B15'!D50</f>
        <v>40</v>
      </c>
      <c r="G7" s="84" t="str">
        <f>IFERROR(IF(F7="(-)","(-)", IF(F7&gt;70,"Cao",IF(F7&gt;=50,"Trung Bình","Thấp"))),"")</f>
        <v>Thấp</v>
      </c>
      <c r="H7" s="123">
        <f>'B16'!D62</f>
        <v>26.25</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'B15'!E50</f>
        <v>66.666666666666998</v>
      </c>
      <c r="G10" s="84" t="str">
        <f>IFERROR(IF(F10="(-)","(-)", IF(F10&gt;70,"Cao",IF(F10&gt;=50,"Trung Bình","Thấp"))),"")</f>
        <v>Trung Bình</v>
      </c>
      <c r="H10" s="123">
        <f>'B16'!E62</f>
        <v>0</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'B15'!F50</f>
        <v>50</v>
      </c>
      <c r="G13" s="84" t="str">
        <f>IFERROR(IF(F13="(-)","(-)", IF(F13&gt;70,"Cao",IF(F13&gt;=50,"Trung Bình","Thấp"))),"")</f>
        <v>Trung Bình</v>
      </c>
      <c r="H13" s="123">
        <f>'B16'!F62</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'B15'!G50</f>
        <v>60</v>
      </c>
      <c r="G16" s="84" t="str">
        <f>IFERROR(IF(F16="(-)","(-)", IF(F16&gt;70,"Cao",IF(F16&gt;=50,"Trung Bình","Thấp"))),"")</f>
        <v>Trung Bình</v>
      </c>
      <c r="H16" s="123">
        <f>'B16'!G62</f>
        <v>0</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'B15'!H50</f>
        <v>60</v>
      </c>
      <c r="G19" s="84" t="str">
        <f>IFERROR(IF(F19="(-)","(-)", IF(F19&gt;70,"Cao",IF(F19&gt;=50,"Trung Bình","Thấp"))),"")</f>
        <v>Trung Bình</v>
      </c>
      <c r="H19" s="123">
        <f>'B16'!H62</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'B15'!I50</f>
        <v>53.333333333333002</v>
      </c>
      <c r="G22" s="84" t="str">
        <f>IFERROR(IF(F22="(-)","(-)", IF(F22&gt;70,"Cao",IF(F22&gt;=50,"Trung Bình","Thấp"))),"")</f>
        <v>Trung Bình</v>
      </c>
      <c r="H22" s="123">
        <f>'B16'!I62</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'B15'!J50</f>
        <v>53.333333333333002</v>
      </c>
      <c r="G25" s="84" t="str">
        <f>IFERROR(IF(F25="(-)","(-)", IF(F25&gt;70,"Cao",IF(F25&gt;=50,"Trung Bình","Thấp"))),"")</f>
        <v>Trung Bình</v>
      </c>
      <c r="H25" s="123">
        <f>'B16'!J62</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'B15'!K50</f>
        <v>100</v>
      </c>
      <c r="G28" s="84" t="str">
        <f>IFERROR(IF(F28="(-)","(-)", IF(F28&gt;70,"Cao",IF(F28&gt;=50,"Trung Bình","Thấp"))),"")</f>
        <v>Cao</v>
      </c>
      <c r="H28" s="123">
        <f>'B16'!K62</f>
        <v>0</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'B15'!L50</f>
        <v>100</v>
      </c>
      <c r="G31" s="84" t="str">
        <f>IFERROR(IF(F31="(-)","(-)", IF(F31&gt;70,"Cao",IF(F31&gt;=50,"Trung Bình","Thấp"))),"")</f>
        <v>Cao</v>
      </c>
      <c r="H31" s="123">
        <f>'B16'!L62</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'B15'!M50</f>
        <v>100</v>
      </c>
      <c r="G34" s="84" t="str">
        <f>IFERROR(IF(F34="(-)","(-)", IF(F34&gt;70,"Cao",IF(F34&gt;=50,"Trung Bình","Thấp"))),"")</f>
        <v>Cao</v>
      </c>
      <c r="H34" s="123">
        <f>'B16'!M62</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'B15'!N50</f>
        <v>80</v>
      </c>
      <c r="G37" s="84" t="str">
        <f>IFERROR(IF(F37="(-)","(-)", IF(F37&gt;70,"Cao",IF(F37&gt;=50,"Trung Bình","Thấp"))),"")</f>
        <v>Cao</v>
      </c>
      <c r="H37" s="123">
        <f>'B16'!N62</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'B15'!O50</f>
        <v>80</v>
      </c>
      <c r="G40" s="84" t="str">
        <f>IFERROR(IF(F40="(-)","(-)", IF(F40&gt;70,"Cao",IF(F40&gt;=50,"Trung Bình","Thấp"))),"")</f>
        <v>Cao</v>
      </c>
      <c r="H40" s="123">
        <f>'B16'!O62</f>
        <v>0</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'B15'!P50</f>
        <v>90</v>
      </c>
      <c r="G43" s="84" t="str">
        <f>IFERROR(IF(F43="(-)","(-)", IF(F43&gt;70,"Cao",IF(F43&gt;=50,"Trung Bình","Thấp"))),"")</f>
        <v>Cao</v>
      </c>
      <c r="H43" s="123">
        <f>'B16'!P62</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'B15'!Q50</f>
        <v>73.333333333333002</v>
      </c>
      <c r="G46" s="84" t="str">
        <f>IFERROR(IF(F46="(-)","(-)", IF(F46&gt;70,"Cao",IF(F46&gt;=50,"Trung Bình","Thấp"))),"")</f>
        <v>Cao</v>
      </c>
      <c r="H46" s="123">
        <f>'B16'!Q62</f>
        <v>0</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'B15'!R50</f>
        <v>100</v>
      </c>
      <c r="G49" s="84" t="str">
        <f>IFERROR(IF(F49="(-)","(-)", IF(F49&gt;70,"Cao",IF(F49&gt;=50,"Trung Bình","Thấp"))),"")</f>
        <v>Cao</v>
      </c>
      <c r="H49" s="123">
        <f>'B16'!R62</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'B15'!S50</f>
        <v>3.3333333333333002</v>
      </c>
      <c r="G52" s="84" t="str">
        <f>IFERROR(IF(F52="(-)","(-)", IF(F52&gt;70,"Cao",IF(F52&gt;=50,"Trung Bình","Thấp"))),"")</f>
        <v>Thấp</v>
      </c>
      <c r="H52" s="123">
        <f>'B16'!S62</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'B15'!T50</f>
        <v>73.333333333333002</v>
      </c>
      <c r="G55" s="84" t="str">
        <f>IFERROR(IF(F55="(-)","(-)", IF(F55&gt;70,"Cao",IF(F55&gt;=50,"Trung Bình","Thấp"))),"")</f>
        <v>Cao</v>
      </c>
      <c r="H55" s="123">
        <f>'B16'!T62</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'B15'!U50</f>
        <v>46.666666666666998</v>
      </c>
      <c r="G58" s="84" t="str">
        <f>IFERROR(IF(F58="(-)","(-)", IF(F58&gt;70,"Cao",IF(F58&gt;=50,"Trung Bình","Thấp"))),"")</f>
        <v>Thấp</v>
      </c>
      <c r="H58" s="123">
        <f>'B16'!U62</f>
        <v>0</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'B15'!V50</f>
        <v>76.666666666666998</v>
      </c>
      <c r="G61" s="84" t="str">
        <f>IFERROR(IF(F61="(-)","(-)", IF(F61&gt;70,"Cao",IF(F61&gt;=50,"Trung Bình","Thấp"))),"")</f>
        <v>Cao</v>
      </c>
      <c r="H61" s="123">
        <f>'B16'!V62</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'B15'!W50</f>
        <v>5.3333333333333002</v>
      </c>
      <c r="G64" s="84" t="str">
        <f>IFERROR(IF(F64="(-)","(-)", IF(F64&gt;70,"Cao",IF(F64&gt;=50,"Trung Bình","Thấp"))),"")</f>
        <v>Thấp</v>
      </c>
      <c r="H64" s="123">
        <f>'B16'!W62</f>
        <v>0</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'B15'!X50</f>
        <v>3.3333333333333002</v>
      </c>
      <c r="G67" s="84" t="str">
        <f>IFERROR(IF(F67="(-)","(-)", IF(F67&gt;70,"Cao",IF(F67&gt;=50,"Trung Bình","Thấp"))),"")</f>
        <v>Thấp</v>
      </c>
      <c r="H67" s="123">
        <f>'B16'!X62</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'B15'!Y50</f>
        <v>0</v>
      </c>
      <c r="G70" s="84" t="str">
        <f>IFERROR(IF(F70="(-)","(-)", IF(F70&gt;70,"Cao",IF(F70&gt;=50,"Trung Bình","Thấp"))),"")</f>
        <v>Thấp</v>
      </c>
      <c r="H70" s="123">
        <f>'B16'!Y62</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'B15'!D50</f>
        <v>40</v>
      </c>
      <c r="G73" s="84" t="str">
        <f>IFERROR(IF(F73="(-)","(-)", IF(F73&gt;70,"Cao",IF(F73&gt;=50,"Trung Bình","Thấp"))),"")</f>
        <v>Thấp</v>
      </c>
      <c r="H73" s="123">
        <f>'B16'!D62</f>
        <v>26.25</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'B15'!E50</f>
        <v>66.666666666666998</v>
      </c>
      <c r="G76" s="84" t="str">
        <f>IFERROR(IF(F76="(-)","(-)", IF(F76&gt;70,"Cao",IF(F76&gt;=50,"Trung Bình","Thấp"))),"")</f>
        <v>Trung Bình</v>
      </c>
      <c r="H76" s="123">
        <f>'B16'!E62</f>
        <v>0</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'B15'!F50</f>
        <v>50</v>
      </c>
      <c r="G79" s="84" t="str">
        <f>IFERROR(IF(F79="(-)","(-)", IF(F79&gt;70,"Cao",IF(F79&gt;=50,"Trung Bình","Thấp"))),"")</f>
        <v>Trung Bình</v>
      </c>
      <c r="H79" s="123">
        <f>'B16'!F62</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'B15'!G50</f>
        <v>60</v>
      </c>
      <c r="G82" s="84" t="str">
        <f>IFERROR(IF(F82="(-)","(-)", IF(F82&gt;70,"Cao",IF(F82&gt;=50,"Trung Bình","Thấp"))),"")</f>
        <v>Trung Bình</v>
      </c>
      <c r="H82" s="123">
        <f>'B16'!G62</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'B15'!H50</f>
        <v>60</v>
      </c>
      <c r="G85" s="84" t="str">
        <f>IFERROR(IF(F85="(-)","(-)", IF(F85&gt;70,"Cao",IF(F85&gt;=50,"Trung Bình","Thấp"))),"")</f>
        <v>Trung Bình</v>
      </c>
      <c r="H85" s="123">
        <f>'B16'!H62</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'B15'!I50</f>
        <v>53.333333333333002</v>
      </c>
      <c r="G88" s="84" t="str">
        <f>IFERROR(IF(F88="(-)","(-)", IF(F88&gt;70,"Cao",IF(F88&gt;=50,"Trung Bình","Thấp"))),"")</f>
        <v>Trung Bình</v>
      </c>
      <c r="H88" s="123">
        <f>'B16'!I62</f>
        <v>0</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'B15'!J50</f>
        <v>53.333333333333002</v>
      </c>
      <c r="G91" s="84" t="str">
        <f>IFERROR(IF(F91="(-)","(-)", IF(F91&gt;70,"Cao",IF(F91&gt;=50,"Trung Bình","Thấp"))),"")</f>
        <v>Trung Bình</v>
      </c>
      <c r="H91" s="123">
        <f>'B16'!J62</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'B15'!K50</f>
        <v>100</v>
      </c>
      <c r="G94" s="84" t="str">
        <f>IFERROR(IF(F94="(-)","(-)", IF(F94&gt;70,"Cao",IF(F94&gt;=50,"Trung Bình","Thấp"))),"")</f>
        <v>Cao</v>
      </c>
      <c r="H94" s="123">
        <f>'B16'!K62</f>
        <v>0</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'B15'!L50</f>
        <v>100</v>
      </c>
      <c r="G97" s="84" t="str">
        <f>IFERROR(IF(F97="(-)","(-)", IF(F97&gt;70,"Cao",IF(F97&gt;=50,"Trung Bình","Thấp"))),"")</f>
        <v>Cao</v>
      </c>
      <c r="H97" s="123">
        <f>'B16'!L62</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'B15'!M50</f>
        <v>100</v>
      </c>
      <c r="G100" s="84" t="str">
        <f>IFERROR(IF(F100="(-)","(-)", IF(F100&gt;70,"Cao",IF(F100&gt;=50,"Trung Bình","Thấp"))),"")</f>
        <v>Cao</v>
      </c>
      <c r="H100" s="123">
        <f>'B16'!M62</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'B15'!N50</f>
        <v>80</v>
      </c>
      <c r="G103" s="84" t="str">
        <f>IFERROR(IF(F103="(-)","(-)", IF(F103&gt;70,"Cao",IF(F103&gt;=50,"Trung Bình","Thấp"))),"")</f>
        <v>Cao</v>
      </c>
      <c r="H103" s="123">
        <f>'B16'!N62</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'B15'!O50</f>
        <v>80</v>
      </c>
      <c r="G106" s="84" t="str">
        <f>IFERROR(IF(F106="(-)","(-)", IF(F106&gt;70,"Cao",IF(F106&gt;=50,"Trung Bình","Thấp"))),"")</f>
        <v>Cao</v>
      </c>
      <c r="H106" s="123">
        <f>'B16'!O62</f>
        <v>0</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'B15'!P50</f>
        <v>90</v>
      </c>
      <c r="G109" s="84" t="str">
        <f>IFERROR(IF(F109="(-)","(-)", IF(F109&gt;70,"Cao",IF(F109&gt;=50,"Trung Bình","Thấp"))),"")</f>
        <v>Cao</v>
      </c>
      <c r="H109" s="123">
        <f>'B16'!P62</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'B15'!Q50</f>
        <v>73.333333333333002</v>
      </c>
      <c r="G112" s="84" t="str">
        <f>IFERROR(IF(F112="(-)","(-)", IF(F112&gt;70,"Cao",IF(F112&gt;=50,"Trung Bình","Thấp"))),"")</f>
        <v>Cao</v>
      </c>
      <c r="H112" s="123">
        <f>'B16'!Q62</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'B15'!R50</f>
        <v>100</v>
      </c>
      <c r="G115" s="84" t="str">
        <f>IFERROR(IF(F115="(-)","(-)", IF(F115&gt;70,"Cao",IF(F115&gt;=50,"Trung Bình","Thấp"))),"")</f>
        <v>Cao</v>
      </c>
      <c r="H115" s="123">
        <f>'B16'!R62</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'B15'!S50</f>
        <v>3.3333333333333002</v>
      </c>
      <c r="G118" s="84" t="str">
        <f>IFERROR(IF(F118="(-)","(-)", IF(F118&gt;70,"Cao",IF(F118&gt;=50,"Trung Bình","Thấp"))),"")</f>
        <v>Thấp</v>
      </c>
      <c r="H118" s="123">
        <f>'B16'!S62</f>
        <v>0</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'B15'!T50</f>
        <v>73.333333333333002</v>
      </c>
      <c r="G121" s="84" t="str">
        <f>IFERROR(IF(F121="(-)","(-)", IF(F121&gt;70,"Cao",IF(F121&gt;=50,"Trung Bình","Thấp"))),"")</f>
        <v>Cao</v>
      </c>
      <c r="H121" s="123">
        <f>'B16'!T62</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'B15'!U50</f>
        <v>46.666666666666998</v>
      </c>
      <c r="G124" s="84" t="str">
        <f>IFERROR(IF(F124="(-)","(-)", IF(F124&gt;70,"Cao",IF(F124&gt;=50,"Trung Bình","Thấp"))),"")</f>
        <v>Thấp</v>
      </c>
      <c r="H124" s="123">
        <f>'B16'!U62</f>
        <v>0</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'B15'!V50</f>
        <v>76.666666666666998</v>
      </c>
      <c r="G127" s="84" t="str">
        <f>IFERROR(IF(F127="(-)","(-)", IF(F127&gt;70,"Cao",IF(F127&gt;=50,"Trung Bình","Thấp"))),"")</f>
        <v>Cao</v>
      </c>
      <c r="H127" s="123">
        <f>'B16'!V62</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'B15'!W50</f>
        <v>5.3333333333333002</v>
      </c>
      <c r="G130" s="84" t="str">
        <f>IFERROR(IF(F130="(-)","(-)", IF(F130&gt;70,"Cao",IF(F130&gt;=50,"Trung Bình","Thấp"))),"")</f>
        <v>Thấp</v>
      </c>
      <c r="H130" s="123">
        <f>'B16'!W62</f>
        <v>0</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'B15'!X50</f>
        <v>3.3333333333333002</v>
      </c>
      <c r="G133" s="84" t="str">
        <f>IFERROR(IF(F133="(-)","(-)", IF(F133&gt;70,"Cao",IF(F133&gt;=50,"Trung Bình","Thấp"))),"")</f>
        <v>Thấp</v>
      </c>
      <c r="H133" s="123">
        <f>'B16'!X62</f>
        <v>0</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'B15'!Y50</f>
        <v>0</v>
      </c>
      <c r="G136" s="84" t="str">
        <f>IFERROR(IF(F136="(-)","(-)", IF(F136&gt;70,"Cao",IF(F136&gt;=50,"Trung Bình","Thấp"))),"")</f>
        <v>Thấp</v>
      </c>
      <c r="H136" s="123">
        <f>'B16'!Y62</f>
        <v>0</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4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400-000000000000}">
          <x14:formula1>
            <xm:f>Data!$D$81:$D$83</xm:f>
          </x14:formula1>
          <xm:sqref>J7:J138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K271"/>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1128</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'B15'!D54</f>
        <v>68</v>
      </c>
      <c r="G7" s="84" t="str">
        <f>IFERROR(IF(F7="(-)","(-)", IF(F7&gt;70,"Cao",IF(F7&gt;=50,"Trung Bình","Thấp"))),"")</f>
        <v>Trung Bình</v>
      </c>
      <c r="H7" s="123">
        <f>'B16'!D67</f>
        <v>22.857142857143</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81"/>
      <c r="D10" s="87"/>
      <c r="E10" s="87"/>
      <c r="F10" s="124"/>
      <c r="G10" s="87"/>
      <c r="H10" s="124"/>
      <c r="I10" s="87"/>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476</v>
      </c>
      <c r="D13" s="84" t="s">
        <v>628</v>
      </c>
      <c r="E13" s="86">
        <f>'A5'!D9</f>
        <v>81</v>
      </c>
      <c r="F13" s="123">
        <f>'B15'!E54</f>
        <v>49</v>
      </c>
      <c r="G13" s="84" t="str">
        <f>IFERROR(IF(F13="(-)","(-)", IF(F13&gt;70,"Cao",IF(F13&gt;=50,"Trung Bình","Thấp"))),"")</f>
        <v>Thấp</v>
      </c>
      <c r="H13" s="123">
        <f>'B16'!E67</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81"/>
      <c r="D16" s="87"/>
      <c r="E16" s="87"/>
      <c r="F16" s="124"/>
      <c r="G16" s="87"/>
      <c r="H16" s="124"/>
      <c r="I16" s="87"/>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477</v>
      </c>
      <c r="D19" s="84" t="s">
        <v>628</v>
      </c>
      <c r="E19" s="86">
        <f>'A5'!D10</f>
        <v>114</v>
      </c>
      <c r="F19" s="123">
        <f>'B15'!F54</f>
        <v>56</v>
      </c>
      <c r="G19" s="84" t="str">
        <f>IFERROR(IF(F19="(-)","(-)", IF(F19&gt;70,"Cao",IF(F19&gt;=50,"Trung Bình","Thấp"))),"")</f>
        <v>Trung Bình</v>
      </c>
      <c r="H19" s="123">
        <f>'B16'!F67</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81"/>
      <c r="D22" s="87"/>
      <c r="E22" s="87"/>
      <c r="F22" s="124"/>
      <c r="G22" s="87"/>
      <c r="H22" s="124"/>
      <c r="I22" s="87"/>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478</v>
      </c>
      <c r="D25" s="84" t="s">
        <v>628</v>
      </c>
      <c r="E25" s="86">
        <f>'A5'!D11</f>
        <v>88</v>
      </c>
      <c r="F25" s="123">
        <f>'B15'!G54</f>
        <v>60</v>
      </c>
      <c r="G25" s="84" t="str">
        <f>IFERROR(IF(F25="(-)","(-)", IF(F25&gt;70,"Cao",IF(F25&gt;=50,"Trung Bình","Thấp"))),"")</f>
        <v>Trung Bình</v>
      </c>
      <c r="H25" s="123">
        <f>'B16'!G67</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81"/>
      <c r="D28" s="87"/>
      <c r="E28" s="87"/>
      <c r="F28" s="124"/>
      <c r="G28" s="87"/>
      <c r="H28" s="124"/>
      <c r="I28" s="87"/>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479</v>
      </c>
      <c r="D31" s="84" t="s">
        <v>628</v>
      </c>
      <c r="E31" s="86">
        <f>'A5'!D12</f>
        <v>109</v>
      </c>
      <c r="F31" s="123">
        <f>'B15'!H54</f>
        <v>36</v>
      </c>
      <c r="G31" s="84" t="str">
        <f>IFERROR(IF(F31="(-)","(-)", IF(F31&gt;70,"Cao",IF(F31&gt;=50,"Trung Bình","Thấp"))),"")</f>
        <v>Thấp</v>
      </c>
      <c r="H31" s="123">
        <f>'B16'!H67</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81"/>
      <c r="D34" s="87"/>
      <c r="E34" s="87"/>
      <c r="F34" s="124"/>
      <c r="G34" s="87"/>
      <c r="H34" s="124"/>
      <c r="I34" s="87"/>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480</v>
      </c>
      <c r="D37" s="84" t="s">
        <v>628</v>
      </c>
      <c r="E37" s="86">
        <f>'A5'!D13</f>
        <v>102</v>
      </c>
      <c r="F37" s="123">
        <f>'B15'!I54</f>
        <v>46</v>
      </c>
      <c r="G37" s="84" t="str">
        <f>IFERROR(IF(F37="(-)","(-)", IF(F37&gt;70,"Cao",IF(F37&gt;=50,"Trung Bình","Thấp"))),"")</f>
        <v>Thấp</v>
      </c>
      <c r="H37" s="123">
        <f>'B16'!I67</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81"/>
      <c r="D40" s="87"/>
      <c r="E40" s="87"/>
      <c r="F40" s="124"/>
      <c r="G40" s="87"/>
      <c r="H40" s="124"/>
      <c r="I40" s="87"/>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481</v>
      </c>
      <c r="D43" s="84" t="s">
        <v>628</v>
      </c>
      <c r="E43" s="86">
        <f>'A5'!D14</f>
        <v>97</v>
      </c>
      <c r="F43" s="123">
        <f>'B15'!J54</f>
        <v>20</v>
      </c>
      <c r="G43" s="84" t="str">
        <f>IFERROR(IF(F43="(-)","(-)", IF(F43&gt;70,"Cao",IF(F43&gt;=50,"Trung Bình","Thấp"))),"")</f>
        <v>Thấp</v>
      </c>
      <c r="H43" s="123">
        <f>'B16'!J67</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81"/>
      <c r="D46" s="87"/>
      <c r="E46" s="87"/>
      <c r="F46" s="124"/>
      <c r="G46" s="87"/>
      <c r="H46" s="124"/>
      <c r="I46" s="87"/>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482</v>
      </c>
      <c r="D49" s="84" t="s">
        <v>628</v>
      </c>
      <c r="E49" s="86">
        <f>'A5'!D15</f>
        <v>102</v>
      </c>
      <c r="F49" s="123">
        <f>'B15'!K54</f>
        <v>60</v>
      </c>
      <c r="G49" s="84" t="str">
        <f>IFERROR(IF(F49="(-)","(-)", IF(F49&gt;70,"Cao",IF(F49&gt;=50,"Trung Bình","Thấp"))),"")</f>
        <v>Trung Bình</v>
      </c>
      <c r="H49" s="123">
        <f>'B16'!K67</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81"/>
      <c r="D52" s="87"/>
      <c r="E52" s="87"/>
      <c r="F52" s="124"/>
      <c r="G52" s="87"/>
      <c r="H52" s="124"/>
      <c r="I52" s="87"/>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483</v>
      </c>
      <c r="D55" s="84" t="s">
        <v>628</v>
      </c>
      <c r="E55" s="86">
        <f>'A5'!D16</f>
        <v>149</v>
      </c>
      <c r="F55" s="123">
        <f>'B15'!L54</f>
        <v>62</v>
      </c>
      <c r="G55" s="84" t="str">
        <f>IFERROR(IF(F55="(-)","(-)", IF(F55&gt;70,"Cao",IF(F55&gt;=50,"Trung Bình","Thấp"))),"")</f>
        <v>Trung Bình</v>
      </c>
      <c r="H55" s="123">
        <f>'B16'!L67</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81"/>
      <c r="D58" s="87"/>
      <c r="E58" s="87"/>
      <c r="F58" s="124"/>
      <c r="G58" s="87"/>
      <c r="H58" s="124"/>
      <c r="I58" s="87"/>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484</v>
      </c>
      <c r="D61" s="84" t="s">
        <v>628</v>
      </c>
      <c r="E61" s="86">
        <f>'A5'!D17</f>
        <v>112</v>
      </c>
      <c r="F61" s="123">
        <f>'B15'!M54</f>
        <v>80</v>
      </c>
      <c r="G61" s="84" t="str">
        <f>IFERROR(IF(F61="(-)","(-)", IF(F61&gt;70,"Cao",IF(F61&gt;=50,"Trung Bình","Thấp"))),"")</f>
        <v>Cao</v>
      </c>
      <c r="H61" s="123">
        <f>'B16'!M67</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81"/>
      <c r="D64" s="87"/>
      <c r="E64" s="87"/>
      <c r="F64" s="124"/>
      <c r="G64" s="87"/>
      <c r="H64" s="124"/>
      <c r="I64" s="87"/>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485</v>
      </c>
      <c r="D67" s="84" t="s">
        <v>628</v>
      </c>
      <c r="E67" s="86">
        <f>'A5'!D18</f>
        <v>172</v>
      </c>
      <c r="F67" s="123">
        <f>'B15'!N54</f>
        <v>46</v>
      </c>
      <c r="G67" s="84" t="str">
        <f>IFERROR(IF(F67="(-)","(-)", IF(F67&gt;70,"Cao",IF(F67&gt;=50,"Trung Bình","Thấp"))),"")</f>
        <v>Thấp</v>
      </c>
      <c r="H67" s="123">
        <f>'B16'!N67</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81"/>
      <c r="D70" s="87"/>
      <c r="E70" s="87"/>
      <c r="F70" s="124"/>
      <c r="G70" s="87"/>
      <c r="H70" s="124"/>
      <c r="I70" s="87"/>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87"/>
      <c r="C73" s="122" t="s">
        <v>486</v>
      </c>
      <c r="D73" s="84" t="s">
        <v>628</v>
      </c>
      <c r="E73" s="86">
        <f>'A5'!D19</f>
        <v>161</v>
      </c>
      <c r="F73" s="123">
        <f>'B15'!O54</f>
        <v>43</v>
      </c>
      <c r="G73" s="84" t="str">
        <f>IFERROR(IF(F73="(-)","(-)", IF(F73&gt;70,"Cao",IF(F73&gt;=50,"Trung Bình","Thấp"))),"")</f>
        <v>Thấp</v>
      </c>
      <c r="H73" s="123">
        <f>'B16'!O67</f>
        <v>0</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81"/>
      <c r="D76" s="87"/>
      <c r="E76" s="87"/>
      <c r="F76" s="124"/>
      <c r="G76" s="87"/>
      <c r="H76" s="124"/>
      <c r="I76" s="87"/>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487</v>
      </c>
      <c r="D79" s="84" t="s">
        <v>628</v>
      </c>
      <c r="E79" s="86">
        <f>'A5'!D20</f>
        <v>144</v>
      </c>
      <c r="F79" s="123">
        <f>'B15'!P54</f>
        <v>64</v>
      </c>
      <c r="G79" s="84" t="str">
        <f>IFERROR(IF(F79="(-)","(-)", IF(F79&gt;70,"Cao",IF(F79&gt;=50,"Trung Bình","Thấp"))),"")</f>
        <v>Trung Bình</v>
      </c>
      <c r="H79" s="123">
        <f>'B16'!P67</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81"/>
      <c r="D82" s="87"/>
      <c r="E82" s="87"/>
      <c r="F82" s="124"/>
      <c r="G82" s="87"/>
      <c r="H82" s="124"/>
      <c r="I82" s="87"/>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488</v>
      </c>
      <c r="D85" s="84" t="s">
        <v>628</v>
      </c>
      <c r="E85" s="86">
        <f>'A5'!D21</f>
        <v>96</v>
      </c>
      <c r="F85" s="123">
        <f>'B15'!Q54</f>
        <v>76</v>
      </c>
      <c r="G85" s="84" t="str">
        <f>IFERROR(IF(F85="(-)","(-)", IF(F85&gt;70,"Cao",IF(F85&gt;=50,"Trung Bình","Thấp"))),"")</f>
        <v>Cao</v>
      </c>
      <c r="H85" s="123">
        <f>'B16'!Q67</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81"/>
      <c r="D88" s="87"/>
      <c r="E88" s="87"/>
      <c r="F88" s="124"/>
      <c r="G88" s="87"/>
      <c r="H88" s="124"/>
      <c r="I88" s="87"/>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489</v>
      </c>
      <c r="D91" s="84" t="s">
        <v>628</v>
      </c>
      <c r="E91" s="86">
        <f>'A5'!D22</f>
        <v>112</v>
      </c>
      <c r="F91" s="123">
        <f>'B15'!R54</f>
        <v>94</v>
      </c>
      <c r="G91" s="84" t="str">
        <f>IFERROR(IF(F91="(-)","(-)", IF(F91&gt;70,"Cao",IF(F91&gt;=50,"Trung Bình","Thấp"))),"")</f>
        <v>Cao</v>
      </c>
      <c r="H91" s="123">
        <f>'B16'!R67</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81"/>
      <c r="D94" s="87"/>
      <c r="E94" s="87"/>
      <c r="F94" s="124"/>
      <c r="G94" s="87"/>
      <c r="H94" s="124"/>
      <c r="I94" s="87"/>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490</v>
      </c>
      <c r="D97" s="84" t="s">
        <v>628</v>
      </c>
      <c r="E97" s="86">
        <f>'A5'!D23</f>
        <v>171</v>
      </c>
      <c r="F97" s="123">
        <f>'B15'!S54</f>
        <v>20</v>
      </c>
      <c r="G97" s="84" t="str">
        <f>IFERROR(IF(F97="(-)","(-)", IF(F97&gt;70,"Cao",IF(F97&gt;=50,"Trung Bình","Thấp"))),"")</f>
        <v>Thấp</v>
      </c>
      <c r="H97" s="123">
        <f>'B16'!S67</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81"/>
      <c r="D100" s="87"/>
      <c r="E100" s="87"/>
      <c r="F100" s="124"/>
      <c r="G100" s="87"/>
      <c r="H100" s="124"/>
      <c r="I100" s="87"/>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491</v>
      </c>
      <c r="D103" s="84" t="s">
        <v>628</v>
      </c>
      <c r="E103" s="86">
        <f>'A5'!D24</f>
        <v>110</v>
      </c>
      <c r="F103" s="123">
        <f>'B15'!T54</f>
        <v>76</v>
      </c>
      <c r="G103" s="84" t="str">
        <f>IFERROR(IF(F103="(-)","(-)", IF(F103&gt;70,"Cao",IF(F103&gt;=50,"Trung Bình","Thấp"))),"")</f>
        <v>Cao</v>
      </c>
      <c r="H103" s="123">
        <f>'B16'!T67</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81"/>
      <c r="D106" s="87"/>
      <c r="E106" s="87"/>
      <c r="F106" s="124"/>
      <c r="G106" s="87"/>
      <c r="H106" s="124"/>
      <c r="I106" s="87"/>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492</v>
      </c>
      <c r="D109" s="84" t="s">
        <v>628</v>
      </c>
      <c r="E109" s="86">
        <f>'A5'!D25</f>
        <v>127</v>
      </c>
      <c r="F109" s="123">
        <f>'B15'!U54</f>
        <v>56</v>
      </c>
      <c r="G109" s="84" t="str">
        <f>IFERROR(IF(F109="(-)","(-)", IF(F109&gt;70,"Cao",IF(F109&gt;=50,"Trung Bình","Thấp"))),"")</f>
        <v>Trung Bình</v>
      </c>
      <c r="H109" s="123">
        <f>'B16'!U67</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81"/>
      <c r="D112" s="87"/>
      <c r="E112" s="87"/>
      <c r="F112" s="124"/>
      <c r="G112" s="87"/>
      <c r="H112" s="124"/>
      <c r="I112" s="87"/>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493</v>
      </c>
      <c r="D115" s="84" t="s">
        <v>628</v>
      </c>
      <c r="E115" s="86">
        <f>'A5'!D26</f>
        <v>121</v>
      </c>
      <c r="F115" s="123">
        <f>'B15'!V54</f>
        <v>80</v>
      </c>
      <c r="G115" s="84" t="str">
        <f>IFERROR(IF(F115="(-)","(-)", IF(F115&gt;70,"Cao",IF(F115&gt;=50,"Trung Bình","Thấp"))),"")</f>
        <v>Cao</v>
      </c>
      <c r="H115" s="123">
        <f>'B16'!V67</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81"/>
      <c r="D118" s="87"/>
      <c r="E118" s="87"/>
      <c r="F118" s="124"/>
      <c r="G118" s="87"/>
      <c r="H118" s="124"/>
      <c r="I118" s="87"/>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494</v>
      </c>
      <c r="D121" s="84" t="s">
        <v>628</v>
      </c>
      <c r="E121" s="86">
        <f>'A5'!D27</f>
        <v>72</v>
      </c>
      <c r="F121" s="123">
        <f>'B15'!W54</f>
        <v>28</v>
      </c>
      <c r="G121" s="84" t="str">
        <f>IFERROR(IF(F121="(-)","(-)", IF(F121&gt;70,"Cao",IF(F121&gt;=50,"Trung Bình","Thấp"))),"")</f>
        <v>Thấp</v>
      </c>
      <c r="H121" s="123">
        <f>'B16'!W67</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81"/>
      <c r="D124" s="87"/>
      <c r="E124" s="87"/>
      <c r="F124" s="124"/>
      <c r="G124" s="87"/>
      <c r="H124" s="124"/>
      <c r="I124" s="87"/>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495</v>
      </c>
      <c r="D127" s="84" t="s">
        <v>628</v>
      </c>
      <c r="E127" s="86">
        <f>'A5'!D28</f>
        <v>122</v>
      </c>
      <c r="F127" s="123">
        <f>'B15'!X54</f>
        <v>40</v>
      </c>
      <c r="G127" s="84" t="str">
        <f>IFERROR(IF(F127="(-)","(-)", IF(F127&gt;70,"Cao",IF(F127&gt;=50,"Trung Bình","Thấp"))),"")</f>
        <v>Thấp</v>
      </c>
      <c r="H127" s="123">
        <f>'B16'!X67</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2:11" x14ac:dyDescent="0.25">
      <c r="B129" s="87"/>
      <c r="C129" s="81"/>
      <c r="D129" s="87"/>
      <c r="E129" s="87"/>
      <c r="F129" s="124"/>
      <c r="G129" s="87"/>
      <c r="H129" s="124"/>
      <c r="I129" s="87"/>
      <c r="J129" s="31"/>
      <c r="K129" s="24"/>
    </row>
    <row r="130" spans="2:11" x14ac:dyDescent="0.25">
      <c r="B130" s="87"/>
      <c r="C130" s="81"/>
      <c r="D130" s="87"/>
      <c r="E130" s="87"/>
      <c r="F130" s="124"/>
      <c r="G130" s="87"/>
      <c r="H130" s="124"/>
      <c r="I130" s="87"/>
      <c r="J130" s="31"/>
      <c r="K130" s="24"/>
    </row>
    <row r="131" spans="2:11" x14ac:dyDescent="0.25">
      <c r="B131" s="87"/>
      <c r="C131" s="81"/>
      <c r="D131" s="87"/>
      <c r="E131" s="87"/>
      <c r="F131" s="124"/>
      <c r="G131" s="87"/>
      <c r="H131" s="124"/>
      <c r="I131" s="87"/>
      <c r="J131" s="31"/>
      <c r="K131" s="24"/>
    </row>
    <row r="132" spans="2:11" x14ac:dyDescent="0.25">
      <c r="B132" s="87"/>
      <c r="C132" s="81"/>
      <c r="D132" s="87"/>
      <c r="E132" s="87"/>
      <c r="F132" s="124"/>
      <c r="G132" s="87"/>
      <c r="H132" s="124"/>
      <c r="I132" s="87"/>
      <c r="J132" s="31"/>
      <c r="K132" s="24"/>
    </row>
    <row r="133" spans="2:11" x14ac:dyDescent="0.25">
      <c r="B133" s="87"/>
      <c r="C133" s="122" t="s">
        <v>496</v>
      </c>
      <c r="D133" s="84" t="s">
        <v>628</v>
      </c>
      <c r="E133" s="86">
        <f>'A5'!D29</f>
        <v>72</v>
      </c>
      <c r="F133" s="123">
        <f>'B15'!Y54</f>
        <v>0</v>
      </c>
      <c r="G133" s="84" t="str">
        <f>IFERROR(IF(F133="(-)","(-)", IF(F133&gt;70,"Cao",IF(F133&gt;=50,"Trung Bình","Thấp"))),"")</f>
        <v>Thấp</v>
      </c>
      <c r="H133" s="123">
        <f>'B16'!Y67</f>
        <v>0</v>
      </c>
      <c r="I133" s="84" t="str">
        <f>IFERROR(IF(H133="(-)","(-)",IF(H133&gt;70,"Cao",IF(H133&gt;=50,"Trung Bình","Thấp"))),"")</f>
        <v>Thấp</v>
      </c>
      <c r="J133" s="31"/>
      <c r="K133" s="24"/>
    </row>
    <row r="134" spans="2:11" x14ac:dyDescent="0.25">
      <c r="B134" s="87"/>
      <c r="C134" s="81"/>
      <c r="D134" s="87"/>
      <c r="E134" s="87"/>
      <c r="F134" s="124"/>
      <c r="G134" s="87"/>
      <c r="H134" s="124"/>
      <c r="I134" s="87"/>
      <c r="J134" s="31"/>
      <c r="K134" s="24"/>
    </row>
    <row r="135" spans="2:11" x14ac:dyDescent="0.25">
      <c r="B135" s="87"/>
      <c r="C135" s="81"/>
      <c r="D135" s="87"/>
      <c r="E135" s="87"/>
      <c r="F135" s="124"/>
      <c r="G135" s="87"/>
      <c r="H135" s="124"/>
      <c r="I135" s="87"/>
      <c r="J135" s="31"/>
      <c r="K135" s="24"/>
    </row>
    <row r="136" spans="2:11" x14ac:dyDescent="0.25">
      <c r="B136" s="87"/>
      <c r="C136" s="81"/>
      <c r="D136" s="87"/>
      <c r="E136" s="87"/>
      <c r="F136" s="124"/>
      <c r="G136" s="87"/>
      <c r="H136" s="124"/>
      <c r="I136" s="87"/>
      <c r="J136" s="31"/>
      <c r="K136" s="24"/>
    </row>
    <row r="137" spans="2:11" x14ac:dyDescent="0.25">
      <c r="B137" s="87"/>
      <c r="C137" s="81"/>
      <c r="D137" s="87"/>
      <c r="E137" s="87"/>
      <c r="F137" s="124"/>
      <c r="G137" s="87"/>
      <c r="H137" s="124"/>
      <c r="I137" s="87"/>
      <c r="J137" s="31"/>
      <c r="K137" s="24"/>
    </row>
    <row r="138" spans="2:11" x14ac:dyDescent="0.25">
      <c r="B138" s="87"/>
      <c r="C138" s="81"/>
      <c r="D138" s="87"/>
      <c r="E138" s="87"/>
      <c r="F138" s="124"/>
      <c r="G138" s="87"/>
      <c r="H138" s="124"/>
      <c r="I138" s="87"/>
      <c r="J138" s="31"/>
      <c r="K138" s="24"/>
    </row>
    <row r="139" spans="2:11" x14ac:dyDescent="0.25">
      <c r="B139" s="125" t="s">
        <v>8</v>
      </c>
      <c r="C139" s="122" t="s">
        <v>475</v>
      </c>
      <c r="D139" s="84" t="s">
        <v>630</v>
      </c>
      <c r="E139" s="86">
        <f>'A5'!D8</f>
        <v>165</v>
      </c>
      <c r="F139" s="123">
        <f>'B15'!D54</f>
        <v>68</v>
      </c>
      <c r="G139" s="84" t="str">
        <f>IFERROR(IF(F139="(-)","(-)", IF(F139&gt;70,"Cao",IF(F139&gt;=50,"Trung Bình","Thấp"))),"")</f>
        <v>Trung Bình</v>
      </c>
      <c r="H139" s="123">
        <f>'B16'!D67</f>
        <v>22.857142857143</v>
      </c>
      <c r="I139" s="84" t="str">
        <f>IFERROR(IF(H139="(-)","(-)",IF(H139&gt;70,"Cao",IF(H139&gt;=50,"Trung Bình","Thấp"))),"")</f>
        <v>Thấp</v>
      </c>
      <c r="J139" s="31"/>
      <c r="K139" s="24"/>
    </row>
    <row r="140" spans="2:11" x14ac:dyDescent="0.25">
      <c r="B140" s="87"/>
      <c r="C140" s="81"/>
      <c r="D140" s="87"/>
      <c r="E140" s="87"/>
      <c r="F140" s="124"/>
      <c r="G140" s="87"/>
      <c r="H140" s="124"/>
      <c r="I140" s="87"/>
      <c r="J140" s="31"/>
      <c r="K140" s="24"/>
    </row>
    <row r="141" spans="2:11" x14ac:dyDescent="0.25">
      <c r="B141" s="87"/>
      <c r="C141" s="81"/>
      <c r="D141" s="87"/>
      <c r="E141" s="87"/>
      <c r="F141" s="124"/>
      <c r="G141" s="87"/>
      <c r="H141" s="124"/>
      <c r="I141" s="87"/>
      <c r="J141" s="31"/>
      <c r="K141" s="24"/>
    </row>
    <row r="142" spans="2:11" x14ac:dyDescent="0.25">
      <c r="B142" s="87"/>
      <c r="C142" s="81"/>
      <c r="D142" s="87"/>
      <c r="E142" s="87"/>
      <c r="F142" s="124"/>
      <c r="G142" s="87"/>
      <c r="H142" s="124"/>
      <c r="I142" s="87"/>
      <c r="J142" s="31"/>
      <c r="K142" s="24"/>
    </row>
    <row r="143" spans="2:11" x14ac:dyDescent="0.25">
      <c r="B143" s="87"/>
      <c r="C143" s="81"/>
      <c r="D143" s="87"/>
      <c r="E143" s="87"/>
      <c r="F143" s="124"/>
      <c r="G143" s="87"/>
      <c r="H143" s="124"/>
      <c r="I143" s="87"/>
      <c r="J143" s="31"/>
      <c r="K143" s="24"/>
    </row>
    <row r="144" spans="2:11" x14ac:dyDescent="0.25">
      <c r="B144" s="87"/>
      <c r="C144" s="81"/>
      <c r="D144" s="87"/>
      <c r="E144" s="87"/>
      <c r="F144" s="124"/>
      <c r="G144" s="87"/>
      <c r="H144" s="124"/>
      <c r="I144" s="87"/>
      <c r="J144" s="31"/>
      <c r="K144" s="24"/>
    </row>
    <row r="145" spans="2:11" x14ac:dyDescent="0.25">
      <c r="B145" s="87"/>
      <c r="C145" s="122" t="s">
        <v>476</v>
      </c>
      <c r="D145" s="84" t="s">
        <v>630</v>
      </c>
      <c r="E145" s="86">
        <f>'A5'!D9</f>
        <v>81</v>
      </c>
      <c r="F145" s="123">
        <f>'B15'!E54</f>
        <v>49</v>
      </c>
      <c r="G145" s="84" t="str">
        <f>IFERROR(IF(F145="(-)","(-)", IF(F145&gt;70,"Cao",IF(F145&gt;=50,"Trung Bình","Thấp"))),"")</f>
        <v>Thấp</v>
      </c>
      <c r="H145" s="123">
        <f>'B16'!E67</f>
        <v>0</v>
      </c>
      <c r="I145" s="84" t="str">
        <f>IFERROR(IF(H145="(-)","(-)",IF(H145&gt;70,"Cao",IF(H145&gt;=50,"Trung Bình","Thấp"))),"")</f>
        <v>Thấp</v>
      </c>
      <c r="J145" s="31"/>
      <c r="K145" s="24"/>
    </row>
    <row r="146" spans="2:11" x14ac:dyDescent="0.25">
      <c r="B146" s="87"/>
      <c r="C146" s="81"/>
      <c r="D146" s="87"/>
      <c r="E146" s="87"/>
      <c r="F146" s="124"/>
      <c r="G146" s="87"/>
      <c r="H146" s="124"/>
      <c r="I146" s="87"/>
      <c r="J146" s="31"/>
      <c r="K146" s="24"/>
    </row>
    <row r="147" spans="2:11" x14ac:dyDescent="0.25">
      <c r="B147" s="87"/>
      <c r="C147" s="81"/>
      <c r="D147" s="87"/>
      <c r="E147" s="87"/>
      <c r="F147" s="124"/>
      <c r="G147" s="87"/>
      <c r="H147" s="124"/>
      <c r="I147" s="87"/>
      <c r="J147" s="31"/>
      <c r="K147" s="24"/>
    </row>
    <row r="148" spans="2:11" x14ac:dyDescent="0.25">
      <c r="B148" s="87"/>
      <c r="C148" s="81"/>
      <c r="D148" s="87"/>
      <c r="E148" s="87"/>
      <c r="F148" s="124"/>
      <c r="G148" s="87"/>
      <c r="H148" s="124"/>
      <c r="I148" s="87"/>
      <c r="J148" s="31"/>
      <c r="K148" s="24"/>
    </row>
    <row r="149" spans="2:11" x14ac:dyDescent="0.25">
      <c r="B149" s="87"/>
      <c r="C149" s="81"/>
      <c r="D149" s="87"/>
      <c r="E149" s="87"/>
      <c r="F149" s="124"/>
      <c r="G149" s="87"/>
      <c r="H149" s="124"/>
      <c r="I149" s="87"/>
      <c r="J149" s="31"/>
      <c r="K149" s="24"/>
    </row>
    <row r="150" spans="2:11" x14ac:dyDescent="0.25">
      <c r="B150" s="87"/>
      <c r="C150" s="81"/>
      <c r="D150" s="87"/>
      <c r="E150" s="87"/>
      <c r="F150" s="124"/>
      <c r="G150" s="87"/>
      <c r="H150" s="124"/>
      <c r="I150" s="87"/>
      <c r="J150" s="31"/>
      <c r="K150" s="24"/>
    </row>
    <row r="151" spans="2:11" x14ac:dyDescent="0.25">
      <c r="B151" s="87"/>
      <c r="C151" s="122" t="s">
        <v>477</v>
      </c>
      <c r="D151" s="84" t="s">
        <v>630</v>
      </c>
      <c r="E151" s="86">
        <f>'A5'!D10</f>
        <v>114</v>
      </c>
      <c r="F151" s="123">
        <f>'B15'!F54</f>
        <v>56</v>
      </c>
      <c r="G151" s="84" t="str">
        <f>IFERROR(IF(F151="(-)","(-)", IF(F151&gt;70,"Cao",IF(F151&gt;=50,"Trung Bình","Thấp"))),"")</f>
        <v>Trung Bình</v>
      </c>
      <c r="H151" s="123">
        <f>'B16'!F67</f>
        <v>0</v>
      </c>
      <c r="I151" s="84" t="str">
        <f>IFERROR(IF(H151="(-)","(-)",IF(H151&gt;70,"Cao",IF(H151&gt;=50,"Trung Bình","Thấp"))),"")</f>
        <v>Thấp</v>
      </c>
      <c r="J151" s="31"/>
      <c r="K151" s="24"/>
    </row>
    <row r="152" spans="2:11" x14ac:dyDescent="0.25">
      <c r="B152" s="87"/>
      <c r="C152" s="81"/>
      <c r="D152" s="87"/>
      <c r="E152" s="87"/>
      <c r="F152" s="124"/>
      <c r="G152" s="87"/>
      <c r="H152" s="124"/>
      <c r="I152" s="87"/>
      <c r="J152" s="31"/>
      <c r="K152" s="24"/>
    </row>
    <row r="153" spans="2:11" x14ac:dyDescent="0.25">
      <c r="B153" s="87"/>
      <c r="C153" s="81"/>
      <c r="D153" s="87"/>
      <c r="E153" s="87"/>
      <c r="F153" s="124"/>
      <c r="G153" s="87"/>
      <c r="H153" s="124"/>
      <c r="I153" s="87"/>
      <c r="J153" s="31"/>
      <c r="K153" s="24"/>
    </row>
    <row r="154" spans="2:11" x14ac:dyDescent="0.25">
      <c r="B154" s="87"/>
      <c r="C154" s="81"/>
      <c r="D154" s="87"/>
      <c r="E154" s="87"/>
      <c r="F154" s="124"/>
      <c r="G154" s="87"/>
      <c r="H154" s="124"/>
      <c r="I154" s="87"/>
      <c r="J154" s="31"/>
      <c r="K154" s="24"/>
    </row>
    <row r="155" spans="2:11" x14ac:dyDescent="0.25">
      <c r="B155" s="87"/>
      <c r="C155" s="81"/>
      <c r="D155" s="87"/>
      <c r="E155" s="87"/>
      <c r="F155" s="124"/>
      <c r="G155" s="87"/>
      <c r="H155" s="124"/>
      <c r="I155" s="87"/>
      <c r="J155" s="31"/>
      <c r="K155" s="24"/>
    </row>
    <row r="156" spans="2:11" x14ac:dyDescent="0.25">
      <c r="B156" s="87"/>
      <c r="C156" s="81"/>
      <c r="D156" s="87"/>
      <c r="E156" s="87"/>
      <c r="F156" s="124"/>
      <c r="G156" s="87"/>
      <c r="H156" s="124"/>
      <c r="I156" s="87"/>
      <c r="J156" s="31"/>
      <c r="K156" s="24"/>
    </row>
    <row r="157" spans="2:11" x14ac:dyDescent="0.25">
      <c r="B157" s="87"/>
      <c r="C157" s="122" t="s">
        <v>478</v>
      </c>
      <c r="D157" s="84" t="s">
        <v>630</v>
      </c>
      <c r="E157" s="86">
        <f>'A5'!D11</f>
        <v>88</v>
      </c>
      <c r="F157" s="123">
        <f>'B15'!G54</f>
        <v>60</v>
      </c>
      <c r="G157" s="84" t="str">
        <f>IFERROR(IF(F157="(-)","(-)", IF(F157&gt;70,"Cao",IF(F157&gt;=50,"Trung Bình","Thấp"))),"")</f>
        <v>Trung Bình</v>
      </c>
      <c r="H157" s="123">
        <f>'B16'!G67</f>
        <v>0</v>
      </c>
      <c r="I157" s="84" t="str">
        <f>IFERROR(IF(H157="(-)","(-)",IF(H157&gt;70,"Cao",IF(H157&gt;=50,"Trung Bình","Thấp"))),"")</f>
        <v>Thấp</v>
      </c>
      <c r="J157" s="31"/>
      <c r="K157" s="24"/>
    </row>
    <row r="158" spans="2:11" x14ac:dyDescent="0.25">
      <c r="B158" s="87"/>
      <c r="C158" s="81"/>
      <c r="D158" s="87"/>
      <c r="E158" s="87"/>
      <c r="F158" s="124"/>
      <c r="G158" s="87"/>
      <c r="H158" s="124"/>
      <c r="I158" s="87"/>
      <c r="J158" s="31"/>
      <c r="K158" s="24"/>
    </row>
    <row r="159" spans="2:11" x14ac:dyDescent="0.25">
      <c r="B159" s="87"/>
      <c r="C159" s="81"/>
      <c r="D159" s="87"/>
      <c r="E159" s="87"/>
      <c r="F159" s="124"/>
      <c r="G159" s="87"/>
      <c r="H159" s="124"/>
      <c r="I159" s="87"/>
      <c r="J159" s="31"/>
      <c r="K159" s="24"/>
    </row>
    <row r="160" spans="2:11" x14ac:dyDescent="0.25">
      <c r="B160" s="87"/>
      <c r="C160" s="81"/>
      <c r="D160" s="87"/>
      <c r="E160" s="87"/>
      <c r="F160" s="124"/>
      <c r="G160" s="87"/>
      <c r="H160" s="124"/>
      <c r="I160" s="87"/>
      <c r="J160" s="31"/>
      <c r="K160" s="24"/>
    </row>
    <row r="161" spans="2:11" x14ac:dyDescent="0.25">
      <c r="B161" s="87"/>
      <c r="C161" s="81"/>
      <c r="D161" s="87"/>
      <c r="E161" s="87"/>
      <c r="F161" s="124"/>
      <c r="G161" s="87"/>
      <c r="H161" s="124"/>
      <c r="I161" s="87"/>
      <c r="J161" s="31"/>
      <c r="K161" s="24"/>
    </row>
    <row r="162" spans="2:11" x14ac:dyDescent="0.25">
      <c r="B162" s="87"/>
      <c r="C162" s="81"/>
      <c r="D162" s="87"/>
      <c r="E162" s="87"/>
      <c r="F162" s="124"/>
      <c r="G162" s="87"/>
      <c r="H162" s="124"/>
      <c r="I162" s="87"/>
      <c r="J162" s="31"/>
      <c r="K162" s="24"/>
    </row>
    <row r="163" spans="2:11" x14ac:dyDescent="0.25">
      <c r="B163" s="87"/>
      <c r="C163" s="122" t="s">
        <v>479</v>
      </c>
      <c r="D163" s="84" t="s">
        <v>630</v>
      </c>
      <c r="E163" s="86">
        <f>'A5'!D12</f>
        <v>109</v>
      </c>
      <c r="F163" s="123">
        <f>'B15'!H54</f>
        <v>36</v>
      </c>
      <c r="G163" s="84" t="str">
        <f>IFERROR(IF(F163="(-)","(-)", IF(F163&gt;70,"Cao",IF(F163&gt;=50,"Trung Bình","Thấp"))),"")</f>
        <v>Thấp</v>
      </c>
      <c r="H163" s="123">
        <f>'B16'!H67</f>
        <v>0</v>
      </c>
      <c r="I163" s="84" t="str">
        <f>IFERROR(IF(H163="(-)","(-)",IF(H163&gt;70,"Cao",IF(H163&gt;=50,"Trung Bình","Thấp"))),"")</f>
        <v>Thấp</v>
      </c>
      <c r="J163" s="31"/>
      <c r="K163" s="24"/>
    </row>
    <row r="164" spans="2:11" x14ac:dyDescent="0.25">
      <c r="B164" s="87"/>
      <c r="C164" s="81"/>
      <c r="D164" s="87"/>
      <c r="E164" s="87"/>
      <c r="F164" s="124"/>
      <c r="G164" s="87"/>
      <c r="H164" s="124"/>
      <c r="I164" s="87"/>
      <c r="J164" s="31"/>
      <c r="K164" s="24"/>
    </row>
    <row r="165" spans="2:11" x14ac:dyDescent="0.25">
      <c r="B165" s="87"/>
      <c r="C165" s="81"/>
      <c r="D165" s="87"/>
      <c r="E165" s="87"/>
      <c r="F165" s="124"/>
      <c r="G165" s="87"/>
      <c r="H165" s="124"/>
      <c r="I165" s="87"/>
      <c r="J165" s="31"/>
      <c r="K165" s="24"/>
    </row>
    <row r="166" spans="2:11" x14ac:dyDescent="0.25">
      <c r="B166" s="87"/>
      <c r="C166" s="81"/>
      <c r="D166" s="87"/>
      <c r="E166" s="87"/>
      <c r="F166" s="124"/>
      <c r="G166" s="87"/>
      <c r="H166" s="124"/>
      <c r="I166" s="87"/>
      <c r="J166" s="31"/>
      <c r="K166" s="24"/>
    </row>
    <row r="167" spans="2:11" x14ac:dyDescent="0.25">
      <c r="B167" s="87"/>
      <c r="C167" s="81"/>
      <c r="D167" s="87"/>
      <c r="E167" s="87"/>
      <c r="F167" s="124"/>
      <c r="G167" s="87"/>
      <c r="H167" s="124"/>
      <c r="I167" s="87"/>
      <c r="J167" s="31"/>
      <c r="K167" s="24"/>
    </row>
    <row r="168" spans="2:11" x14ac:dyDescent="0.25">
      <c r="B168" s="87"/>
      <c r="C168" s="81"/>
      <c r="D168" s="87"/>
      <c r="E168" s="87"/>
      <c r="F168" s="124"/>
      <c r="G168" s="87"/>
      <c r="H168" s="124"/>
      <c r="I168" s="87"/>
      <c r="J168" s="31"/>
      <c r="K168" s="24"/>
    </row>
    <row r="169" spans="2:11" x14ac:dyDescent="0.25">
      <c r="B169" s="87"/>
      <c r="C169" s="122" t="s">
        <v>480</v>
      </c>
      <c r="D169" s="84" t="s">
        <v>630</v>
      </c>
      <c r="E169" s="86">
        <f>'A5'!D13</f>
        <v>102</v>
      </c>
      <c r="F169" s="123">
        <f>'B15'!I54</f>
        <v>46</v>
      </c>
      <c r="G169" s="84" t="str">
        <f>IFERROR(IF(F169="(-)","(-)", IF(F169&gt;70,"Cao",IF(F169&gt;=50,"Trung Bình","Thấp"))),"")</f>
        <v>Thấp</v>
      </c>
      <c r="H169" s="123">
        <f>'B16'!I67</f>
        <v>0</v>
      </c>
      <c r="I169" s="84" t="str">
        <f>IFERROR(IF(H169="(-)","(-)",IF(H169&gt;70,"Cao",IF(H169&gt;=50,"Trung Bình","Thấp"))),"")</f>
        <v>Thấp</v>
      </c>
      <c r="J169" s="31"/>
      <c r="K169" s="24"/>
    </row>
    <row r="170" spans="2:11" x14ac:dyDescent="0.25">
      <c r="B170" s="87"/>
      <c r="C170" s="81"/>
      <c r="D170" s="87"/>
      <c r="E170" s="87"/>
      <c r="F170" s="124"/>
      <c r="G170" s="87"/>
      <c r="H170" s="124"/>
      <c r="I170" s="87"/>
      <c r="J170" s="31"/>
      <c r="K170" s="24"/>
    </row>
    <row r="171" spans="2:11" x14ac:dyDescent="0.25">
      <c r="B171" s="87"/>
      <c r="C171" s="81"/>
      <c r="D171" s="87"/>
      <c r="E171" s="87"/>
      <c r="F171" s="124"/>
      <c r="G171" s="87"/>
      <c r="H171" s="124"/>
      <c r="I171" s="87"/>
      <c r="J171" s="31"/>
      <c r="K171" s="24"/>
    </row>
    <row r="172" spans="2:11" x14ac:dyDescent="0.25">
      <c r="B172" s="87"/>
      <c r="C172" s="81"/>
      <c r="D172" s="87"/>
      <c r="E172" s="87"/>
      <c r="F172" s="124"/>
      <c r="G172" s="87"/>
      <c r="H172" s="124"/>
      <c r="I172" s="87"/>
      <c r="J172" s="31"/>
      <c r="K172" s="24"/>
    </row>
    <row r="173" spans="2:11" x14ac:dyDescent="0.25">
      <c r="B173" s="87"/>
      <c r="C173" s="81"/>
      <c r="D173" s="87"/>
      <c r="E173" s="87"/>
      <c r="F173" s="124"/>
      <c r="G173" s="87"/>
      <c r="H173" s="124"/>
      <c r="I173" s="87"/>
      <c r="J173" s="31"/>
      <c r="K173" s="24"/>
    </row>
    <row r="174" spans="2:11" x14ac:dyDescent="0.25">
      <c r="B174" s="87"/>
      <c r="C174" s="81"/>
      <c r="D174" s="87"/>
      <c r="E174" s="87"/>
      <c r="F174" s="124"/>
      <c r="G174" s="87"/>
      <c r="H174" s="124"/>
      <c r="I174" s="87"/>
      <c r="J174" s="31"/>
      <c r="K174" s="24"/>
    </row>
    <row r="175" spans="2:11" x14ac:dyDescent="0.25">
      <c r="B175" s="87"/>
      <c r="C175" s="122" t="s">
        <v>481</v>
      </c>
      <c r="D175" s="84" t="s">
        <v>630</v>
      </c>
      <c r="E175" s="86">
        <f>'A5'!D14</f>
        <v>97</v>
      </c>
      <c r="F175" s="123">
        <f>'B15'!J54</f>
        <v>20</v>
      </c>
      <c r="G175" s="84" t="str">
        <f>IFERROR(IF(F175="(-)","(-)", IF(F175&gt;70,"Cao",IF(F175&gt;=50,"Trung Bình","Thấp"))),"")</f>
        <v>Thấp</v>
      </c>
      <c r="H175" s="123">
        <f>'B16'!J67</f>
        <v>0</v>
      </c>
      <c r="I175" s="84" t="str">
        <f>IFERROR(IF(H175="(-)","(-)",IF(H175&gt;70,"Cao",IF(H175&gt;=50,"Trung Bình","Thấp"))),"")</f>
        <v>Thấp</v>
      </c>
      <c r="J175" s="31"/>
      <c r="K175" s="24"/>
    </row>
    <row r="176" spans="2:11" x14ac:dyDescent="0.25">
      <c r="B176" s="87"/>
      <c r="C176" s="81"/>
      <c r="D176" s="87"/>
      <c r="E176" s="87"/>
      <c r="F176" s="124"/>
      <c r="G176" s="87"/>
      <c r="H176" s="124"/>
      <c r="I176" s="87"/>
      <c r="J176" s="31"/>
      <c r="K176" s="24"/>
    </row>
    <row r="177" spans="2:11" x14ac:dyDescent="0.25">
      <c r="B177" s="87"/>
      <c r="C177" s="81"/>
      <c r="D177" s="87"/>
      <c r="E177" s="87"/>
      <c r="F177" s="124"/>
      <c r="G177" s="87"/>
      <c r="H177" s="124"/>
      <c r="I177" s="87"/>
      <c r="J177" s="31"/>
      <c r="K177" s="24"/>
    </row>
    <row r="178" spans="2:11" x14ac:dyDescent="0.25">
      <c r="B178" s="87"/>
      <c r="C178" s="81"/>
      <c r="D178" s="87"/>
      <c r="E178" s="87"/>
      <c r="F178" s="124"/>
      <c r="G178" s="87"/>
      <c r="H178" s="124"/>
      <c r="I178" s="87"/>
      <c r="J178" s="31"/>
      <c r="K178" s="24"/>
    </row>
    <row r="179" spans="2:11" x14ac:dyDescent="0.25">
      <c r="B179" s="87"/>
      <c r="C179" s="81"/>
      <c r="D179" s="87"/>
      <c r="E179" s="87"/>
      <c r="F179" s="124"/>
      <c r="G179" s="87"/>
      <c r="H179" s="124"/>
      <c r="I179" s="87"/>
      <c r="J179" s="31"/>
      <c r="K179" s="24"/>
    </row>
    <row r="180" spans="2:11" x14ac:dyDescent="0.25">
      <c r="B180" s="87"/>
      <c r="C180" s="81"/>
      <c r="D180" s="87"/>
      <c r="E180" s="87"/>
      <c r="F180" s="124"/>
      <c r="G180" s="87"/>
      <c r="H180" s="124"/>
      <c r="I180" s="87"/>
      <c r="J180" s="31"/>
      <c r="K180" s="24"/>
    </row>
    <row r="181" spans="2:11" x14ac:dyDescent="0.25">
      <c r="B181" s="87"/>
      <c r="C181" s="122" t="s">
        <v>482</v>
      </c>
      <c r="D181" s="84" t="s">
        <v>630</v>
      </c>
      <c r="E181" s="86">
        <f>'A5'!D15</f>
        <v>102</v>
      </c>
      <c r="F181" s="123">
        <f>'B15'!K54</f>
        <v>60</v>
      </c>
      <c r="G181" s="84" t="str">
        <f>IFERROR(IF(F181="(-)","(-)", IF(F181&gt;70,"Cao",IF(F181&gt;=50,"Trung Bình","Thấp"))),"")</f>
        <v>Trung Bình</v>
      </c>
      <c r="H181" s="123">
        <f>'B16'!K67</f>
        <v>0</v>
      </c>
      <c r="I181" s="84" t="str">
        <f>IFERROR(IF(H181="(-)","(-)",IF(H181&gt;70,"Cao",IF(H181&gt;=50,"Trung Bình","Thấp"))),"")</f>
        <v>Thấp</v>
      </c>
      <c r="J181" s="31"/>
      <c r="K181" s="24"/>
    </row>
    <row r="182" spans="2:11" x14ac:dyDescent="0.25">
      <c r="B182" s="87"/>
      <c r="C182" s="81"/>
      <c r="D182" s="87"/>
      <c r="E182" s="87"/>
      <c r="F182" s="124"/>
      <c r="G182" s="87"/>
      <c r="H182" s="124"/>
      <c r="I182" s="87"/>
      <c r="J182" s="31"/>
      <c r="K182" s="24"/>
    </row>
    <row r="183" spans="2:11" x14ac:dyDescent="0.25">
      <c r="B183" s="87"/>
      <c r="C183" s="81"/>
      <c r="D183" s="87"/>
      <c r="E183" s="87"/>
      <c r="F183" s="124"/>
      <c r="G183" s="87"/>
      <c r="H183" s="124"/>
      <c r="I183" s="87"/>
      <c r="J183" s="31"/>
      <c r="K183" s="24"/>
    </row>
    <row r="184" spans="2:11" x14ac:dyDescent="0.25">
      <c r="B184" s="87"/>
      <c r="C184" s="81"/>
      <c r="D184" s="87"/>
      <c r="E184" s="87"/>
      <c r="F184" s="124"/>
      <c r="G184" s="87"/>
      <c r="H184" s="124"/>
      <c r="I184" s="87"/>
      <c r="J184" s="31"/>
      <c r="K184" s="24"/>
    </row>
    <row r="185" spans="2:11" x14ac:dyDescent="0.25">
      <c r="B185" s="87"/>
      <c r="C185" s="81"/>
      <c r="D185" s="87"/>
      <c r="E185" s="87"/>
      <c r="F185" s="124"/>
      <c r="G185" s="87"/>
      <c r="H185" s="124"/>
      <c r="I185" s="87"/>
      <c r="J185" s="31"/>
      <c r="K185" s="24"/>
    </row>
    <row r="186" spans="2:11" x14ac:dyDescent="0.25">
      <c r="B186" s="87"/>
      <c r="C186" s="81"/>
      <c r="D186" s="87"/>
      <c r="E186" s="87"/>
      <c r="F186" s="124"/>
      <c r="G186" s="87"/>
      <c r="H186" s="124"/>
      <c r="I186" s="87"/>
      <c r="J186" s="31"/>
      <c r="K186" s="24"/>
    </row>
    <row r="187" spans="2:11" x14ac:dyDescent="0.25">
      <c r="B187" s="87"/>
      <c r="C187" s="122" t="s">
        <v>483</v>
      </c>
      <c r="D187" s="84" t="s">
        <v>630</v>
      </c>
      <c r="E187" s="86">
        <f>'A5'!D16</f>
        <v>149</v>
      </c>
      <c r="F187" s="123">
        <f>'B15'!L54</f>
        <v>62</v>
      </c>
      <c r="G187" s="84" t="str">
        <f>IFERROR(IF(F187="(-)","(-)", IF(F187&gt;70,"Cao",IF(F187&gt;=50,"Trung Bình","Thấp"))),"")</f>
        <v>Trung Bình</v>
      </c>
      <c r="H187" s="123">
        <f>'B16'!L67</f>
        <v>0</v>
      </c>
      <c r="I187" s="84" t="str">
        <f>IFERROR(IF(H187="(-)","(-)",IF(H187&gt;70,"Cao",IF(H187&gt;=50,"Trung Bình","Thấp"))),"")</f>
        <v>Thấp</v>
      </c>
      <c r="J187" s="31"/>
      <c r="K187" s="24"/>
    </row>
    <row r="188" spans="2:11" x14ac:dyDescent="0.25">
      <c r="B188" s="87"/>
      <c r="C188" s="81"/>
      <c r="D188" s="87"/>
      <c r="E188" s="87"/>
      <c r="F188" s="124"/>
      <c r="G188" s="87"/>
      <c r="H188" s="124"/>
      <c r="I188" s="87"/>
      <c r="J188" s="31"/>
      <c r="K188" s="24"/>
    </row>
    <row r="189" spans="2:11" x14ac:dyDescent="0.25">
      <c r="B189" s="87"/>
      <c r="C189" s="81"/>
      <c r="D189" s="87"/>
      <c r="E189" s="87"/>
      <c r="F189" s="124"/>
      <c r="G189" s="87"/>
      <c r="H189" s="124"/>
      <c r="I189" s="87"/>
      <c r="J189" s="31"/>
      <c r="K189" s="24"/>
    </row>
    <row r="190" spans="2:11" x14ac:dyDescent="0.25">
      <c r="B190" s="87"/>
      <c r="C190" s="81"/>
      <c r="D190" s="87"/>
      <c r="E190" s="87"/>
      <c r="F190" s="124"/>
      <c r="G190" s="87"/>
      <c r="H190" s="124"/>
      <c r="I190" s="87"/>
      <c r="J190" s="31"/>
      <c r="K190" s="24"/>
    </row>
    <row r="191" spans="2:11" x14ac:dyDescent="0.25">
      <c r="B191" s="87"/>
      <c r="C191" s="81"/>
      <c r="D191" s="87"/>
      <c r="E191" s="87"/>
      <c r="F191" s="124"/>
      <c r="G191" s="87"/>
      <c r="H191" s="124"/>
      <c r="I191" s="87"/>
      <c r="J191" s="31"/>
      <c r="K191" s="24"/>
    </row>
    <row r="192" spans="2:11" x14ac:dyDescent="0.25">
      <c r="B192" s="87"/>
      <c r="C192" s="81"/>
      <c r="D192" s="87"/>
      <c r="E192" s="87"/>
      <c r="F192" s="124"/>
      <c r="G192" s="87"/>
      <c r="H192" s="124"/>
      <c r="I192" s="87"/>
      <c r="J192" s="31"/>
      <c r="K192" s="24"/>
    </row>
    <row r="193" spans="2:11" x14ac:dyDescent="0.25">
      <c r="B193" s="87"/>
      <c r="C193" s="122" t="s">
        <v>484</v>
      </c>
      <c r="D193" s="84" t="s">
        <v>630</v>
      </c>
      <c r="E193" s="86">
        <f>'A5'!D17</f>
        <v>112</v>
      </c>
      <c r="F193" s="123">
        <f>'B15'!M54</f>
        <v>80</v>
      </c>
      <c r="G193" s="84" t="str">
        <f>IFERROR(IF(F193="(-)","(-)", IF(F193&gt;70,"Cao",IF(F193&gt;=50,"Trung Bình","Thấp"))),"")</f>
        <v>Cao</v>
      </c>
      <c r="H193" s="123">
        <f>'B16'!M67</f>
        <v>0</v>
      </c>
      <c r="I193" s="84" t="str">
        <f>IFERROR(IF(H193="(-)","(-)",IF(H193&gt;70,"Cao",IF(H193&gt;=50,"Trung Bình","Thấp"))),"")</f>
        <v>Thấp</v>
      </c>
      <c r="J193" s="31"/>
      <c r="K193" s="24"/>
    </row>
    <row r="194" spans="2:11" x14ac:dyDescent="0.25">
      <c r="B194" s="87"/>
      <c r="C194" s="81"/>
      <c r="D194" s="87"/>
      <c r="E194" s="87"/>
      <c r="F194" s="124"/>
      <c r="G194" s="87"/>
      <c r="H194" s="124"/>
      <c r="I194" s="87"/>
      <c r="J194" s="31"/>
      <c r="K194" s="24"/>
    </row>
    <row r="195" spans="2:11" x14ac:dyDescent="0.25">
      <c r="B195" s="87"/>
      <c r="C195" s="81"/>
      <c r="D195" s="87"/>
      <c r="E195" s="87"/>
      <c r="F195" s="124"/>
      <c r="G195" s="87"/>
      <c r="H195" s="124"/>
      <c r="I195" s="87"/>
      <c r="J195" s="31"/>
      <c r="K195" s="24"/>
    </row>
    <row r="196" spans="2:11" x14ac:dyDescent="0.25">
      <c r="B196" s="87"/>
      <c r="C196" s="81"/>
      <c r="D196" s="87"/>
      <c r="E196" s="87"/>
      <c r="F196" s="124"/>
      <c r="G196" s="87"/>
      <c r="H196" s="124"/>
      <c r="I196" s="87"/>
      <c r="J196" s="31"/>
      <c r="K196" s="24"/>
    </row>
    <row r="197" spans="2:11" x14ac:dyDescent="0.25">
      <c r="B197" s="87"/>
      <c r="C197" s="81"/>
      <c r="D197" s="87"/>
      <c r="E197" s="87"/>
      <c r="F197" s="124"/>
      <c r="G197" s="87"/>
      <c r="H197" s="124"/>
      <c r="I197" s="87"/>
      <c r="J197" s="31"/>
      <c r="K197" s="24"/>
    </row>
    <row r="198" spans="2:11" x14ac:dyDescent="0.25">
      <c r="B198" s="87"/>
      <c r="C198" s="81"/>
      <c r="D198" s="87"/>
      <c r="E198" s="87"/>
      <c r="F198" s="124"/>
      <c r="G198" s="87"/>
      <c r="H198" s="124"/>
      <c r="I198" s="87"/>
      <c r="J198" s="31"/>
      <c r="K198" s="24"/>
    </row>
    <row r="199" spans="2:11" x14ac:dyDescent="0.25">
      <c r="B199" s="87"/>
      <c r="C199" s="122" t="s">
        <v>485</v>
      </c>
      <c r="D199" s="84" t="s">
        <v>630</v>
      </c>
      <c r="E199" s="86">
        <f>'A5'!D18</f>
        <v>172</v>
      </c>
      <c r="F199" s="123">
        <f>'B15'!N54</f>
        <v>46</v>
      </c>
      <c r="G199" s="84" t="str">
        <f>IFERROR(IF(F199="(-)","(-)", IF(F199&gt;70,"Cao",IF(F199&gt;=50,"Trung Bình","Thấp"))),"")</f>
        <v>Thấp</v>
      </c>
      <c r="H199" s="123">
        <f>'B16'!N67</f>
        <v>0</v>
      </c>
      <c r="I199" s="84" t="str">
        <f>IFERROR(IF(H199="(-)","(-)",IF(H199&gt;70,"Cao",IF(H199&gt;=50,"Trung Bình","Thấp"))),"")</f>
        <v>Thấp</v>
      </c>
      <c r="J199" s="31"/>
      <c r="K199" s="24"/>
    </row>
    <row r="200" spans="2:11" x14ac:dyDescent="0.25">
      <c r="B200" s="87"/>
      <c r="C200" s="81"/>
      <c r="D200" s="87"/>
      <c r="E200" s="87"/>
      <c r="F200" s="124"/>
      <c r="G200" s="87"/>
      <c r="H200" s="124"/>
      <c r="I200" s="87"/>
      <c r="J200" s="31"/>
      <c r="K200" s="24"/>
    </row>
    <row r="201" spans="2:11" x14ac:dyDescent="0.25">
      <c r="B201" s="87"/>
      <c r="C201" s="81"/>
      <c r="D201" s="87"/>
      <c r="E201" s="87"/>
      <c r="F201" s="124"/>
      <c r="G201" s="87"/>
      <c r="H201" s="124"/>
      <c r="I201" s="87"/>
      <c r="J201" s="31"/>
      <c r="K201" s="24"/>
    </row>
    <row r="202" spans="2:11" x14ac:dyDescent="0.25">
      <c r="B202" s="87"/>
      <c r="C202" s="81"/>
      <c r="D202" s="87"/>
      <c r="E202" s="87"/>
      <c r="F202" s="124"/>
      <c r="G202" s="87"/>
      <c r="H202" s="124"/>
      <c r="I202" s="87"/>
      <c r="J202" s="31"/>
      <c r="K202" s="24"/>
    </row>
    <row r="203" spans="2:11" x14ac:dyDescent="0.25">
      <c r="B203" s="87"/>
      <c r="C203" s="81"/>
      <c r="D203" s="87"/>
      <c r="E203" s="87"/>
      <c r="F203" s="124"/>
      <c r="G203" s="87"/>
      <c r="H203" s="124"/>
      <c r="I203" s="87"/>
      <c r="J203" s="31"/>
      <c r="K203" s="24"/>
    </row>
    <row r="204" spans="2:11" x14ac:dyDescent="0.25">
      <c r="B204" s="87"/>
      <c r="C204" s="81"/>
      <c r="D204" s="87"/>
      <c r="E204" s="87"/>
      <c r="F204" s="124"/>
      <c r="G204" s="87"/>
      <c r="H204" s="124"/>
      <c r="I204" s="87"/>
      <c r="J204" s="31"/>
      <c r="K204" s="24"/>
    </row>
    <row r="205" spans="2:11" x14ac:dyDescent="0.25">
      <c r="B205" s="87"/>
      <c r="C205" s="122" t="s">
        <v>486</v>
      </c>
      <c r="D205" s="84" t="s">
        <v>630</v>
      </c>
      <c r="E205" s="86">
        <f>'A5'!D19</f>
        <v>161</v>
      </c>
      <c r="F205" s="123">
        <f>'B15'!O54</f>
        <v>43</v>
      </c>
      <c r="G205" s="84" t="str">
        <f>IFERROR(IF(F205="(-)","(-)", IF(F205&gt;70,"Cao",IF(F205&gt;=50,"Trung Bình","Thấp"))),"")</f>
        <v>Thấp</v>
      </c>
      <c r="H205" s="123">
        <f>'B16'!O67</f>
        <v>0</v>
      </c>
      <c r="I205" s="84" t="str">
        <f>IFERROR(IF(H205="(-)","(-)",IF(H205&gt;70,"Cao",IF(H205&gt;=50,"Trung Bình","Thấp"))),"")</f>
        <v>Thấp</v>
      </c>
      <c r="J205" s="31"/>
      <c r="K205" s="24"/>
    </row>
    <row r="206" spans="2:11" x14ac:dyDescent="0.25">
      <c r="B206" s="87"/>
      <c r="C206" s="81"/>
      <c r="D206" s="87"/>
      <c r="E206" s="87"/>
      <c r="F206" s="124"/>
      <c r="G206" s="87"/>
      <c r="H206" s="124"/>
      <c r="I206" s="87"/>
      <c r="J206" s="31"/>
      <c r="K206" s="24"/>
    </row>
    <row r="207" spans="2:11" x14ac:dyDescent="0.25">
      <c r="B207" s="87"/>
      <c r="C207" s="81"/>
      <c r="D207" s="87"/>
      <c r="E207" s="87"/>
      <c r="F207" s="124"/>
      <c r="G207" s="87"/>
      <c r="H207" s="124"/>
      <c r="I207" s="87"/>
      <c r="J207" s="31"/>
      <c r="K207" s="24"/>
    </row>
    <row r="208" spans="2:11" x14ac:dyDescent="0.25">
      <c r="B208" s="87"/>
      <c r="C208" s="81"/>
      <c r="D208" s="87"/>
      <c r="E208" s="87"/>
      <c r="F208" s="124"/>
      <c r="G208" s="87"/>
      <c r="H208" s="124"/>
      <c r="I208" s="87"/>
      <c r="J208" s="31"/>
      <c r="K208" s="24"/>
    </row>
    <row r="209" spans="2:11" x14ac:dyDescent="0.25">
      <c r="B209" s="87"/>
      <c r="C209" s="81"/>
      <c r="D209" s="87"/>
      <c r="E209" s="87"/>
      <c r="F209" s="124"/>
      <c r="G209" s="87"/>
      <c r="H209" s="124"/>
      <c r="I209" s="87"/>
      <c r="J209" s="31"/>
      <c r="K209" s="24"/>
    </row>
    <row r="210" spans="2:11" x14ac:dyDescent="0.25">
      <c r="B210" s="87"/>
      <c r="C210" s="81"/>
      <c r="D210" s="87"/>
      <c r="E210" s="87"/>
      <c r="F210" s="124"/>
      <c r="G210" s="87"/>
      <c r="H210" s="124"/>
      <c r="I210" s="87"/>
      <c r="J210" s="31"/>
      <c r="K210" s="24"/>
    </row>
    <row r="211" spans="2:11" x14ac:dyDescent="0.25">
      <c r="B211" s="87"/>
      <c r="C211" s="122" t="s">
        <v>487</v>
      </c>
      <c r="D211" s="84" t="s">
        <v>630</v>
      </c>
      <c r="E211" s="86">
        <f>'A5'!D20</f>
        <v>144</v>
      </c>
      <c r="F211" s="123">
        <f>'B15'!P54</f>
        <v>64</v>
      </c>
      <c r="G211" s="84" t="str">
        <f>IFERROR(IF(F211="(-)","(-)", IF(F211&gt;70,"Cao",IF(F211&gt;=50,"Trung Bình","Thấp"))),"")</f>
        <v>Trung Bình</v>
      </c>
      <c r="H211" s="123">
        <f>'B16'!P67</f>
        <v>0</v>
      </c>
      <c r="I211" s="84" t="str">
        <f>IFERROR(IF(H211="(-)","(-)",IF(H211&gt;70,"Cao",IF(H211&gt;=50,"Trung Bình","Thấp"))),"")</f>
        <v>Thấp</v>
      </c>
      <c r="J211" s="31"/>
      <c r="K211" s="24"/>
    </row>
    <row r="212" spans="2:11" x14ac:dyDescent="0.25">
      <c r="B212" s="87"/>
      <c r="C212" s="81"/>
      <c r="D212" s="87"/>
      <c r="E212" s="87"/>
      <c r="F212" s="124"/>
      <c r="G212" s="87"/>
      <c r="H212" s="124"/>
      <c r="I212" s="87"/>
      <c r="J212" s="31"/>
      <c r="K212" s="24"/>
    </row>
    <row r="213" spans="2:11" x14ac:dyDescent="0.25">
      <c r="B213" s="87"/>
      <c r="C213" s="81"/>
      <c r="D213" s="87"/>
      <c r="E213" s="87"/>
      <c r="F213" s="124"/>
      <c r="G213" s="87"/>
      <c r="H213" s="124"/>
      <c r="I213" s="87"/>
      <c r="J213" s="31"/>
      <c r="K213" s="24"/>
    </row>
    <row r="214" spans="2:11" x14ac:dyDescent="0.25">
      <c r="B214" s="87"/>
      <c r="C214" s="81"/>
      <c r="D214" s="87"/>
      <c r="E214" s="87"/>
      <c r="F214" s="124"/>
      <c r="G214" s="87"/>
      <c r="H214" s="124"/>
      <c r="I214" s="87"/>
      <c r="J214" s="31"/>
      <c r="K214" s="24"/>
    </row>
    <row r="215" spans="2:11" x14ac:dyDescent="0.25">
      <c r="B215" s="87"/>
      <c r="C215" s="81"/>
      <c r="D215" s="87"/>
      <c r="E215" s="87"/>
      <c r="F215" s="124"/>
      <c r="G215" s="87"/>
      <c r="H215" s="124"/>
      <c r="I215" s="87"/>
      <c r="J215" s="31"/>
      <c r="K215" s="24"/>
    </row>
    <row r="216" spans="2:11" x14ac:dyDescent="0.25">
      <c r="B216" s="87"/>
      <c r="C216" s="81"/>
      <c r="D216" s="87"/>
      <c r="E216" s="87"/>
      <c r="F216" s="124"/>
      <c r="G216" s="87"/>
      <c r="H216" s="124"/>
      <c r="I216" s="87"/>
      <c r="J216" s="31"/>
      <c r="K216" s="24"/>
    </row>
    <row r="217" spans="2:11" x14ac:dyDescent="0.25">
      <c r="B217" s="87"/>
      <c r="C217" s="122" t="s">
        <v>488</v>
      </c>
      <c r="D217" s="84" t="s">
        <v>630</v>
      </c>
      <c r="E217" s="86">
        <f>'A5'!D21</f>
        <v>96</v>
      </c>
      <c r="F217" s="123">
        <f>'B15'!Q54</f>
        <v>76</v>
      </c>
      <c r="G217" s="84" t="str">
        <f>IFERROR(IF(F217="(-)","(-)", IF(F217&gt;70,"Cao",IF(F217&gt;=50,"Trung Bình","Thấp"))),"")</f>
        <v>Cao</v>
      </c>
      <c r="H217" s="123">
        <f>'B16'!Q67</f>
        <v>0</v>
      </c>
      <c r="I217" s="84" t="str">
        <f>IFERROR(IF(H217="(-)","(-)",IF(H217&gt;70,"Cao",IF(H217&gt;=50,"Trung Bình","Thấp"))),"")</f>
        <v>Thấp</v>
      </c>
      <c r="J217" s="31"/>
      <c r="K217" s="24"/>
    </row>
    <row r="218" spans="2:11" x14ac:dyDescent="0.25">
      <c r="B218" s="87"/>
      <c r="C218" s="81"/>
      <c r="D218" s="87"/>
      <c r="E218" s="87"/>
      <c r="F218" s="124"/>
      <c r="G218" s="87"/>
      <c r="H218" s="124"/>
      <c r="I218" s="87"/>
      <c r="J218" s="31"/>
      <c r="K218" s="24"/>
    </row>
    <row r="219" spans="2:11" x14ac:dyDescent="0.25">
      <c r="B219" s="87"/>
      <c r="C219" s="81"/>
      <c r="D219" s="87"/>
      <c r="E219" s="87"/>
      <c r="F219" s="124"/>
      <c r="G219" s="87"/>
      <c r="H219" s="124"/>
      <c r="I219" s="87"/>
      <c r="J219" s="31"/>
      <c r="K219" s="24"/>
    </row>
    <row r="220" spans="2:11" x14ac:dyDescent="0.25">
      <c r="B220" s="87"/>
      <c r="C220" s="81"/>
      <c r="D220" s="87"/>
      <c r="E220" s="87"/>
      <c r="F220" s="124"/>
      <c r="G220" s="87"/>
      <c r="H220" s="124"/>
      <c r="I220" s="87"/>
      <c r="J220" s="31"/>
      <c r="K220" s="24"/>
    </row>
    <row r="221" spans="2:11" x14ac:dyDescent="0.25">
      <c r="B221" s="87"/>
      <c r="C221" s="81"/>
      <c r="D221" s="87"/>
      <c r="E221" s="87"/>
      <c r="F221" s="124"/>
      <c r="G221" s="87"/>
      <c r="H221" s="124"/>
      <c r="I221" s="87"/>
      <c r="J221" s="31"/>
      <c r="K221" s="24"/>
    </row>
    <row r="222" spans="2:11" x14ac:dyDescent="0.25">
      <c r="B222" s="87"/>
      <c r="C222" s="81"/>
      <c r="D222" s="87"/>
      <c r="E222" s="87"/>
      <c r="F222" s="124"/>
      <c r="G222" s="87"/>
      <c r="H222" s="124"/>
      <c r="I222" s="87"/>
      <c r="J222" s="31"/>
      <c r="K222" s="24"/>
    </row>
    <row r="223" spans="2:11" x14ac:dyDescent="0.25">
      <c r="B223" s="87"/>
      <c r="C223" s="122" t="s">
        <v>489</v>
      </c>
      <c r="D223" s="84" t="s">
        <v>630</v>
      </c>
      <c r="E223" s="86">
        <f>'A5'!D22</f>
        <v>112</v>
      </c>
      <c r="F223" s="123">
        <f>'B15'!R54</f>
        <v>94</v>
      </c>
      <c r="G223" s="84" t="str">
        <f>IFERROR(IF(F223="(-)","(-)", IF(F223&gt;70,"Cao",IF(F223&gt;=50,"Trung Bình","Thấp"))),"")</f>
        <v>Cao</v>
      </c>
      <c r="H223" s="123">
        <f>'B16'!R67</f>
        <v>0</v>
      </c>
      <c r="I223" s="84" t="str">
        <f>IFERROR(IF(H223="(-)","(-)",IF(H223&gt;70,"Cao",IF(H223&gt;=50,"Trung Bình","Thấp"))),"")</f>
        <v>Thấp</v>
      </c>
      <c r="J223" s="31"/>
      <c r="K223" s="24"/>
    </row>
    <row r="224" spans="2:11" x14ac:dyDescent="0.25">
      <c r="B224" s="87"/>
      <c r="C224" s="81"/>
      <c r="D224" s="87"/>
      <c r="E224" s="87"/>
      <c r="F224" s="124"/>
      <c r="G224" s="87"/>
      <c r="H224" s="124"/>
      <c r="I224" s="87"/>
      <c r="J224" s="31"/>
      <c r="K224" s="24"/>
    </row>
    <row r="225" spans="2:11" x14ac:dyDescent="0.25">
      <c r="B225" s="87"/>
      <c r="C225" s="81"/>
      <c r="D225" s="87"/>
      <c r="E225" s="87"/>
      <c r="F225" s="124"/>
      <c r="G225" s="87"/>
      <c r="H225" s="124"/>
      <c r="I225" s="87"/>
      <c r="J225" s="31"/>
      <c r="K225" s="24"/>
    </row>
    <row r="226" spans="2:11" x14ac:dyDescent="0.25">
      <c r="B226" s="87"/>
      <c r="C226" s="81"/>
      <c r="D226" s="87"/>
      <c r="E226" s="87"/>
      <c r="F226" s="124"/>
      <c r="G226" s="87"/>
      <c r="H226" s="124"/>
      <c r="I226" s="87"/>
      <c r="J226" s="31"/>
      <c r="K226" s="24"/>
    </row>
    <row r="227" spans="2:11" x14ac:dyDescent="0.25">
      <c r="B227" s="87"/>
      <c r="C227" s="81"/>
      <c r="D227" s="87"/>
      <c r="E227" s="87"/>
      <c r="F227" s="124"/>
      <c r="G227" s="87"/>
      <c r="H227" s="124"/>
      <c r="I227" s="87"/>
      <c r="J227" s="31"/>
      <c r="K227" s="24"/>
    </row>
    <row r="228" spans="2:11" x14ac:dyDescent="0.25">
      <c r="B228" s="87"/>
      <c r="C228" s="81"/>
      <c r="D228" s="87"/>
      <c r="E228" s="87"/>
      <c r="F228" s="124"/>
      <c r="G228" s="87"/>
      <c r="H228" s="124"/>
      <c r="I228" s="87"/>
      <c r="J228" s="31"/>
      <c r="K228" s="24"/>
    </row>
    <row r="229" spans="2:11" x14ac:dyDescent="0.25">
      <c r="B229" s="87"/>
      <c r="C229" s="122" t="s">
        <v>490</v>
      </c>
      <c r="D229" s="84" t="s">
        <v>630</v>
      </c>
      <c r="E229" s="86">
        <f>'A5'!D23</f>
        <v>171</v>
      </c>
      <c r="F229" s="123">
        <f>'B15'!S54</f>
        <v>20</v>
      </c>
      <c r="G229" s="84" t="str">
        <f>IFERROR(IF(F229="(-)","(-)", IF(F229&gt;70,"Cao",IF(F229&gt;=50,"Trung Bình","Thấp"))),"")</f>
        <v>Thấp</v>
      </c>
      <c r="H229" s="123">
        <f>'B16'!S67</f>
        <v>0</v>
      </c>
      <c r="I229" s="84" t="str">
        <f>IFERROR(IF(H229="(-)","(-)",IF(H229&gt;70,"Cao",IF(H229&gt;=50,"Trung Bình","Thấp"))),"")</f>
        <v>Thấp</v>
      </c>
      <c r="J229" s="31"/>
      <c r="K229" s="24"/>
    </row>
    <row r="230" spans="2:11" x14ac:dyDescent="0.25">
      <c r="B230" s="87"/>
      <c r="C230" s="81"/>
      <c r="D230" s="87"/>
      <c r="E230" s="87"/>
      <c r="F230" s="124"/>
      <c r="G230" s="87"/>
      <c r="H230" s="124"/>
      <c r="I230" s="87"/>
      <c r="J230" s="31"/>
      <c r="K230" s="24"/>
    </row>
    <row r="231" spans="2:11" x14ac:dyDescent="0.25">
      <c r="B231" s="87"/>
      <c r="C231" s="81"/>
      <c r="D231" s="87"/>
      <c r="E231" s="87"/>
      <c r="F231" s="124"/>
      <c r="G231" s="87"/>
      <c r="H231" s="124"/>
      <c r="I231" s="87"/>
      <c r="J231" s="31"/>
      <c r="K231" s="24"/>
    </row>
    <row r="232" spans="2:11" x14ac:dyDescent="0.25">
      <c r="B232" s="87"/>
      <c r="C232" s="81"/>
      <c r="D232" s="87"/>
      <c r="E232" s="87"/>
      <c r="F232" s="124"/>
      <c r="G232" s="87"/>
      <c r="H232" s="124"/>
      <c r="I232" s="87"/>
      <c r="J232" s="31"/>
      <c r="K232" s="24"/>
    </row>
    <row r="233" spans="2:11" x14ac:dyDescent="0.25">
      <c r="B233" s="87"/>
      <c r="C233" s="81"/>
      <c r="D233" s="87"/>
      <c r="E233" s="87"/>
      <c r="F233" s="124"/>
      <c r="G233" s="87"/>
      <c r="H233" s="124"/>
      <c r="I233" s="87"/>
      <c r="J233" s="31"/>
      <c r="K233" s="24"/>
    </row>
    <row r="234" spans="2:11" x14ac:dyDescent="0.25">
      <c r="B234" s="87"/>
      <c r="C234" s="81"/>
      <c r="D234" s="87"/>
      <c r="E234" s="87"/>
      <c r="F234" s="124"/>
      <c r="G234" s="87"/>
      <c r="H234" s="124"/>
      <c r="I234" s="87"/>
      <c r="J234" s="31"/>
      <c r="K234" s="24"/>
    </row>
    <row r="235" spans="2:11" x14ac:dyDescent="0.25">
      <c r="B235" s="87"/>
      <c r="C235" s="122" t="s">
        <v>491</v>
      </c>
      <c r="D235" s="84" t="s">
        <v>630</v>
      </c>
      <c r="E235" s="86">
        <f>'A5'!D24</f>
        <v>110</v>
      </c>
      <c r="F235" s="123">
        <f>'B15'!T54</f>
        <v>76</v>
      </c>
      <c r="G235" s="84" t="str">
        <f>IFERROR(IF(F235="(-)","(-)", IF(F235&gt;70,"Cao",IF(F235&gt;=50,"Trung Bình","Thấp"))),"")</f>
        <v>Cao</v>
      </c>
      <c r="H235" s="123">
        <f>'B16'!T67</f>
        <v>0</v>
      </c>
      <c r="I235" s="84" t="str">
        <f>IFERROR(IF(H235="(-)","(-)",IF(H235&gt;70,"Cao",IF(H235&gt;=50,"Trung Bình","Thấp"))),"")</f>
        <v>Thấp</v>
      </c>
      <c r="J235" s="31"/>
      <c r="K235" s="24"/>
    </row>
    <row r="236" spans="2:11" x14ac:dyDescent="0.25">
      <c r="B236" s="87"/>
      <c r="C236" s="81"/>
      <c r="D236" s="87"/>
      <c r="E236" s="87"/>
      <c r="F236" s="124"/>
      <c r="G236" s="87"/>
      <c r="H236" s="124"/>
      <c r="I236" s="87"/>
      <c r="J236" s="31"/>
      <c r="K236" s="24"/>
    </row>
    <row r="237" spans="2:11" x14ac:dyDescent="0.25">
      <c r="B237" s="87"/>
      <c r="C237" s="81"/>
      <c r="D237" s="87"/>
      <c r="E237" s="87"/>
      <c r="F237" s="124"/>
      <c r="G237" s="87"/>
      <c r="H237" s="124"/>
      <c r="I237" s="87"/>
      <c r="J237" s="31"/>
      <c r="K237" s="24"/>
    </row>
    <row r="238" spans="2:11" x14ac:dyDescent="0.25">
      <c r="B238" s="87"/>
      <c r="C238" s="81"/>
      <c r="D238" s="87"/>
      <c r="E238" s="87"/>
      <c r="F238" s="124"/>
      <c r="G238" s="87"/>
      <c r="H238" s="124"/>
      <c r="I238" s="87"/>
      <c r="J238" s="31"/>
      <c r="K238" s="24"/>
    </row>
    <row r="239" spans="2:11" x14ac:dyDescent="0.25">
      <c r="B239" s="87"/>
      <c r="C239" s="81"/>
      <c r="D239" s="87"/>
      <c r="E239" s="87"/>
      <c r="F239" s="124"/>
      <c r="G239" s="87"/>
      <c r="H239" s="124"/>
      <c r="I239" s="87"/>
      <c r="J239" s="31"/>
      <c r="K239" s="24"/>
    </row>
    <row r="240" spans="2:11" x14ac:dyDescent="0.25">
      <c r="B240" s="87"/>
      <c r="C240" s="81"/>
      <c r="D240" s="87"/>
      <c r="E240" s="87"/>
      <c r="F240" s="124"/>
      <c r="G240" s="87"/>
      <c r="H240" s="124"/>
      <c r="I240" s="87"/>
      <c r="J240" s="31"/>
      <c r="K240" s="24"/>
    </row>
    <row r="241" spans="2:11" x14ac:dyDescent="0.25">
      <c r="B241" s="87"/>
      <c r="C241" s="122" t="s">
        <v>492</v>
      </c>
      <c r="D241" s="84" t="s">
        <v>630</v>
      </c>
      <c r="E241" s="86">
        <f>'A5'!D25</f>
        <v>127</v>
      </c>
      <c r="F241" s="123">
        <f>'B15'!U54</f>
        <v>56</v>
      </c>
      <c r="G241" s="84" t="str">
        <f>IFERROR(IF(F241="(-)","(-)", IF(F241&gt;70,"Cao",IF(F241&gt;=50,"Trung Bình","Thấp"))),"")</f>
        <v>Trung Bình</v>
      </c>
      <c r="H241" s="123">
        <f>'B16'!U67</f>
        <v>0</v>
      </c>
      <c r="I241" s="84" t="str">
        <f>IFERROR(IF(H241="(-)","(-)",IF(H241&gt;70,"Cao",IF(H241&gt;=50,"Trung Bình","Thấp"))),"")</f>
        <v>Thấp</v>
      </c>
      <c r="J241" s="31"/>
      <c r="K241" s="24"/>
    </row>
    <row r="242" spans="2:11" x14ac:dyDescent="0.25">
      <c r="B242" s="87"/>
      <c r="C242" s="81"/>
      <c r="D242" s="87"/>
      <c r="E242" s="87"/>
      <c r="F242" s="124"/>
      <c r="G242" s="87"/>
      <c r="H242" s="124"/>
      <c r="I242" s="87"/>
      <c r="J242" s="31"/>
      <c r="K242" s="24"/>
    </row>
    <row r="243" spans="2:11" x14ac:dyDescent="0.25">
      <c r="B243" s="87"/>
      <c r="C243" s="81"/>
      <c r="D243" s="87"/>
      <c r="E243" s="87"/>
      <c r="F243" s="124"/>
      <c r="G243" s="87"/>
      <c r="H243" s="124"/>
      <c r="I243" s="87"/>
      <c r="J243" s="31"/>
      <c r="K243" s="24"/>
    </row>
    <row r="244" spans="2:11" x14ac:dyDescent="0.25">
      <c r="B244" s="87"/>
      <c r="C244" s="81"/>
      <c r="D244" s="87"/>
      <c r="E244" s="87"/>
      <c r="F244" s="124"/>
      <c r="G244" s="87"/>
      <c r="H244" s="124"/>
      <c r="I244" s="87"/>
      <c r="J244" s="31"/>
      <c r="K244" s="24"/>
    </row>
    <row r="245" spans="2:11" x14ac:dyDescent="0.25">
      <c r="B245" s="87"/>
      <c r="C245" s="81"/>
      <c r="D245" s="87"/>
      <c r="E245" s="87"/>
      <c r="F245" s="124"/>
      <c r="G245" s="87"/>
      <c r="H245" s="124"/>
      <c r="I245" s="87"/>
      <c r="J245" s="31"/>
      <c r="K245" s="24"/>
    </row>
    <row r="246" spans="2:11" x14ac:dyDescent="0.25">
      <c r="B246" s="87"/>
      <c r="C246" s="81"/>
      <c r="D246" s="87"/>
      <c r="E246" s="87"/>
      <c r="F246" s="124"/>
      <c r="G246" s="87"/>
      <c r="H246" s="124"/>
      <c r="I246" s="87"/>
      <c r="J246" s="31"/>
      <c r="K246" s="24"/>
    </row>
    <row r="247" spans="2:11" x14ac:dyDescent="0.25">
      <c r="B247" s="87"/>
      <c r="C247" s="122" t="s">
        <v>493</v>
      </c>
      <c r="D247" s="84" t="s">
        <v>630</v>
      </c>
      <c r="E247" s="86">
        <f>'A5'!D26</f>
        <v>121</v>
      </c>
      <c r="F247" s="123">
        <f>'B15'!V54</f>
        <v>80</v>
      </c>
      <c r="G247" s="84" t="str">
        <f>IFERROR(IF(F247="(-)","(-)", IF(F247&gt;70,"Cao",IF(F247&gt;=50,"Trung Bình","Thấp"))),"")</f>
        <v>Cao</v>
      </c>
      <c r="H247" s="123">
        <f>'B16'!V67</f>
        <v>0</v>
      </c>
      <c r="I247" s="84" t="str">
        <f>IFERROR(IF(H247="(-)","(-)",IF(H247&gt;70,"Cao",IF(H247&gt;=50,"Trung Bình","Thấp"))),"")</f>
        <v>Thấp</v>
      </c>
      <c r="J247" s="31"/>
      <c r="K247" s="24"/>
    </row>
    <row r="248" spans="2:11" x14ac:dyDescent="0.25">
      <c r="B248" s="87"/>
      <c r="C248" s="81"/>
      <c r="D248" s="87"/>
      <c r="E248" s="87"/>
      <c r="F248" s="124"/>
      <c r="G248" s="87"/>
      <c r="H248" s="124"/>
      <c r="I248" s="87"/>
      <c r="J248" s="31"/>
      <c r="K248" s="24"/>
    </row>
    <row r="249" spans="2:11" x14ac:dyDescent="0.25">
      <c r="B249" s="87"/>
      <c r="C249" s="81"/>
      <c r="D249" s="87"/>
      <c r="E249" s="87"/>
      <c r="F249" s="124"/>
      <c r="G249" s="87"/>
      <c r="H249" s="124"/>
      <c r="I249" s="87"/>
      <c r="J249" s="31"/>
      <c r="K249" s="24"/>
    </row>
    <row r="250" spans="2:11" x14ac:dyDescent="0.25">
      <c r="B250" s="87"/>
      <c r="C250" s="81"/>
      <c r="D250" s="87"/>
      <c r="E250" s="87"/>
      <c r="F250" s="124"/>
      <c r="G250" s="87"/>
      <c r="H250" s="124"/>
      <c r="I250" s="87"/>
      <c r="J250" s="31"/>
      <c r="K250" s="24"/>
    </row>
    <row r="251" spans="2:11" x14ac:dyDescent="0.25">
      <c r="B251" s="87"/>
      <c r="C251" s="81"/>
      <c r="D251" s="87"/>
      <c r="E251" s="87"/>
      <c r="F251" s="124"/>
      <c r="G251" s="87"/>
      <c r="H251" s="124"/>
      <c r="I251" s="87"/>
      <c r="J251" s="31"/>
      <c r="K251" s="24"/>
    </row>
    <row r="252" spans="2:11" x14ac:dyDescent="0.25">
      <c r="B252" s="87"/>
      <c r="C252" s="81"/>
      <c r="D252" s="87"/>
      <c r="E252" s="87"/>
      <c r="F252" s="124"/>
      <c r="G252" s="87"/>
      <c r="H252" s="124"/>
      <c r="I252" s="87"/>
      <c r="J252" s="31"/>
      <c r="K252" s="24"/>
    </row>
    <row r="253" spans="2:11" x14ac:dyDescent="0.25">
      <c r="B253" s="87"/>
      <c r="C253" s="122" t="s">
        <v>494</v>
      </c>
      <c r="D253" s="84" t="s">
        <v>630</v>
      </c>
      <c r="E253" s="86">
        <f>'A5'!D27</f>
        <v>72</v>
      </c>
      <c r="F253" s="123">
        <f>'B15'!W54</f>
        <v>28</v>
      </c>
      <c r="G253" s="84" t="str">
        <f>IFERROR(IF(F253="(-)","(-)", IF(F253&gt;70,"Cao",IF(F253&gt;=50,"Trung Bình","Thấp"))),"")</f>
        <v>Thấp</v>
      </c>
      <c r="H253" s="123">
        <f>'B16'!W67</f>
        <v>0</v>
      </c>
      <c r="I253" s="84" t="str">
        <f>IFERROR(IF(H253="(-)","(-)",IF(H253&gt;70,"Cao",IF(H253&gt;=50,"Trung Bình","Thấp"))),"")</f>
        <v>Thấp</v>
      </c>
      <c r="J253" s="31"/>
      <c r="K253" s="24"/>
    </row>
    <row r="254" spans="2:11" x14ac:dyDescent="0.25">
      <c r="B254" s="87"/>
      <c r="C254" s="81"/>
      <c r="D254" s="87"/>
      <c r="E254" s="87"/>
      <c r="F254" s="124"/>
      <c r="G254" s="87"/>
      <c r="H254" s="124"/>
      <c r="I254" s="87"/>
      <c r="J254" s="31"/>
      <c r="K254" s="24"/>
    </row>
    <row r="255" spans="2:11" x14ac:dyDescent="0.25">
      <c r="B255" s="87"/>
      <c r="C255" s="81"/>
      <c r="D255" s="87"/>
      <c r="E255" s="87"/>
      <c r="F255" s="124"/>
      <c r="G255" s="87"/>
      <c r="H255" s="124"/>
      <c r="I255" s="87"/>
      <c r="J255" s="31"/>
      <c r="K255" s="24"/>
    </row>
    <row r="256" spans="2:11" x14ac:dyDescent="0.25">
      <c r="B256" s="87"/>
      <c r="C256" s="81"/>
      <c r="D256" s="87"/>
      <c r="E256" s="87"/>
      <c r="F256" s="124"/>
      <c r="G256" s="87"/>
      <c r="H256" s="124"/>
      <c r="I256" s="87"/>
      <c r="J256" s="31"/>
      <c r="K256" s="24"/>
    </row>
    <row r="257" spans="1:11" x14ac:dyDescent="0.25">
      <c r="B257" s="87"/>
      <c r="C257" s="81"/>
      <c r="D257" s="87"/>
      <c r="E257" s="87"/>
      <c r="F257" s="124"/>
      <c r="G257" s="87"/>
      <c r="H257" s="124"/>
      <c r="I257" s="87"/>
      <c r="J257" s="31"/>
      <c r="K257" s="24"/>
    </row>
    <row r="258" spans="1:11" x14ac:dyDescent="0.25">
      <c r="B258" s="87"/>
      <c r="C258" s="81"/>
      <c r="D258" s="87"/>
      <c r="E258" s="87"/>
      <c r="F258" s="124"/>
      <c r="G258" s="87"/>
      <c r="H258" s="124"/>
      <c r="I258" s="87"/>
      <c r="J258" s="31"/>
      <c r="K258" s="24"/>
    </row>
    <row r="259" spans="1:11" x14ac:dyDescent="0.25">
      <c r="B259" s="87"/>
      <c r="C259" s="122" t="s">
        <v>495</v>
      </c>
      <c r="D259" s="84" t="s">
        <v>630</v>
      </c>
      <c r="E259" s="86">
        <f>'A5'!D28</f>
        <v>122</v>
      </c>
      <c r="F259" s="123">
        <f>'B15'!X54</f>
        <v>40</v>
      </c>
      <c r="G259" s="84" t="str">
        <f>IFERROR(IF(F259="(-)","(-)", IF(F259&gt;70,"Cao",IF(F259&gt;=50,"Trung Bình","Thấp"))),"")</f>
        <v>Thấp</v>
      </c>
      <c r="H259" s="123">
        <f>'B16'!X67</f>
        <v>0</v>
      </c>
      <c r="I259" s="84" t="str">
        <f>IFERROR(IF(H259="(-)","(-)",IF(H259&gt;70,"Cao",IF(H259&gt;=50,"Trung Bình","Thấp"))),"")</f>
        <v>Thấp</v>
      </c>
      <c r="J259" s="31"/>
      <c r="K259" s="24"/>
    </row>
    <row r="260" spans="1:11" x14ac:dyDescent="0.25">
      <c r="B260" s="87"/>
      <c r="C260" s="81"/>
      <c r="D260" s="87"/>
      <c r="E260" s="87"/>
      <c r="F260" s="124"/>
      <c r="G260" s="87"/>
      <c r="H260" s="124"/>
      <c r="I260" s="87"/>
      <c r="J260" s="31"/>
      <c r="K260" s="24"/>
    </row>
    <row r="261" spans="1:11" x14ac:dyDescent="0.25">
      <c r="B261" s="87"/>
      <c r="C261" s="81"/>
      <c r="D261" s="87"/>
      <c r="E261" s="87"/>
      <c r="F261" s="124"/>
      <c r="G261" s="87"/>
      <c r="H261" s="124"/>
      <c r="I261" s="87"/>
      <c r="J261" s="31"/>
      <c r="K261" s="24"/>
    </row>
    <row r="262" spans="1:11" x14ac:dyDescent="0.25">
      <c r="B262" s="87"/>
      <c r="C262" s="81"/>
      <c r="D262" s="87"/>
      <c r="E262" s="87"/>
      <c r="F262" s="124"/>
      <c r="G262" s="87"/>
      <c r="H262" s="124"/>
      <c r="I262" s="87"/>
      <c r="J262" s="31"/>
      <c r="K262" s="24"/>
    </row>
    <row r="263" spans="1:11" x14ac:dyDescent="0.25">
      <c r="B263" s="87"/>
      <c r="C263" s="81"/>
      <c r="D263" s="87"/>
      <c r="E263" s="87"/>
      <c r="F263" s="124"/>
      <c r="G263" s="87"/>
      <c r="H263" s="124"/>
      <c r="I263" s="87"/>
      <c r="J263" s="31"/>
      <c r="K263" s="24"/>
    </row>
    <row r="264" spans="1:11" x14ac:dyDescent="0.25">
      <c r="B264" s="87"/>
      <c r="C264" s="81"/>
      <c r="D264" s="87"/>
      <c r="E264" s="87"/>
      <c r="F264" s="124"/>
      <c r="G264" s="87"/>
      <c r="H264" s="124"/>
      <c r="I264" s="87"/>
      <c r="J264" s="31"/>
      <c r="K264" s="24"/>
    </row>
    <row r="265" spans="1:11" x14ac:dyDescent="0.25">
      <c r="B265" s="87"/>
      <c r="C265" s="122" t="s">
        <v>496</v>
      </c>
      <c r="D265" s="84" t="s">
        <v>630</v>
      </c>
      <c r="E265" s="86">
        <f>'A5'!D29</f>
        <v>72</v>
      </c>
      <c r="F265" s="123">
        <f>'B15'!Y54</f>
        <v>0</v>
      </c>
      <c r="G265" s="84" t="str">
        <f>IFERROR(IF(F265="(-)","(-)", IF(F265&gt;70,"Cao",IF(F265&gt;=50,"Trung Bình","Thấp"))),"")</f>
        <v>Thấp</v>
      </c>
      <c r="H265" s="123">
        <f>'B16'!Y67</f>
        <v>0</v>
      </c>
      <c r="I265" s="84" t="str">
        <f>IFERROR(IF(H265="(-)","(-)",IF(H265&gt;70,"Cao",IF(H265&gt;=50,"Trung Bình","Thấp"))),"")</f>
        <v>Thấp</v>
      </c>
      <c r="J265" s="31"/>
      <c r="K265" s="24"/>
    </row>
    <row r="266" spans="1:11" x14ac:dyDescent="0.25">
      <c r="B266" s="87"/>
      <c r="C266" s="81"/>
      <c r="D266" s="87"/>
      <c r="E266" s="87"/>
      <c r="F266" s="124"/>
      <c r="G266" s="87"/>
      <c r="H266" s="124"/>
      <c r="I266" s="87"/>
      <c r="J266" s="31"/>
      <c r="K266" s="24"/>
    </row>
    <row r="267" spans="1:11" x14ac:dyDescent="0.25">
      <c r="B267" s="87"/>
      <c r="C267" s="81"/>
      <c r="D267" s="87"/>
      <c r="E267" s="87"/>
      <c r="F267" s="124"/>
      <c r="G267" s="87"/>
      <c r="H267" s="124"/>
      <c r="I267" s="87"/>
      <c r="J267" s="31"/>
      <c r="K267" s="24"/>
    </row>
    <row r="268" spans="1:11" x14ac:dyDescent="0.25">
      <c r="B268" s="87"/>
      <c r="C268" s="81"/>
      <c r="D268" s="87"/>
      <c r="E268" s="87"/>
      <c r="F268" s="124"/>
      <c r="G268" s="87"/>
      <c r="H268" s="124"/>
      <c r="I268" s="87"/>
      <c r="J268" s="31"/>
      <c r="K268" s="24"/>
    </row>
    <row r="269" spans="1:11" x14ac:dyDescent="0.25">
      <c r="B269" s="87"/>
      <c r="C269" s="81"/>
      <c r="D269" s="87"/>
      <c r="E269" s="87"/>
      <c r="F269" s="124"/>
      <c r="G269" s="87"/>
      <c r="H269" s="124"/>
      <c r="I269" s="87"/>
      <c r="J269" s="31"/>
      <c r="K269" s="24"/>
    </row>
    <row r="270" spans="1:11" x14ac:dyDescent="0.25">
      <c r="B270" s="87"/>
      <c r="C270" s="81"/>
      <c r="D270" s="87"/>
      <c r="E270" s="87"/>
      <c r="F270" s="124"/>
      <c r="G270" s="87"/>
      <c r="H270" s="124"/>
      <c r="I270" s="87"/>
      <c r="J270" s="31"/>
      <c r="K270" s="24"/>
    </row>
    <row r="271" spans="1:11" x14ac:dyDescent="0.25">
      <c r="A271" s="5" t="s">
        <v>420</v>
      </c>
    </row>
  </sheetData>
  <sheetProtection formatCells="0" formatColumns="0" formatRows="0" insertColumns="0" insertRows="0" insertHyperlinks="0" deleteColumns="0" deleteRows="0" sort="0" autoFilter="0" pivotTables="0"/>
  <mergeCells count="316">
    <mergeCell ref="H265:H270"/>
    <mergeCell ref="I265:I270"/>
    <mergeCell ref="B139:B270"/>
    <mergeCell ref="C265:C270"/>
    <mergeCell ref="D265:D270"/>
    <mergeCell ref="E265:E270"/>
    <mergeCell ref="F265:F270"/>
    <mergeCell ref="G265:G270"/>
    <mergeCell ref="H253:H258"/>
    <mergeCell ref="I253:I258"/>
    <mergeCell ref="C259:C264"/>
    <mergeCell ref="D259:D264"/>
    <mergeCell ref="E259:E264"/>
    <mergeCell ref="F259:F264"/>
    <mergeCell ref="G259:G264"/>
    <mergeCell ref="H259:H264"/>
    <mergeCell ref="I259:I264"/>
    <mergeCell ref="C253:C258"/>
    <mergeCell ref="D253:D258"/>
    <mergeCell ref="E253:E258"/>
    <mergeCell ref="F253:F258"/>
    <mergeCell ref="G253:G258"/>
    <mergeCell ref="H241:H246"/>
    <mergeCell ref="I241:I246"/>
    <mergeCell ref="C247:C252"/>
    <mergeCell ref="D247:D252"/>
    <mergeCell ref="E247:E252"/>
    <mergeCell ref="F247:F252"/>
    <mergeCell ref="G247:G252"/>
    <mergeCell ref="H247:H252"/>
    <mergeCell ref="I247:I252"/>
    <mergeCell ref="C241:C246"/>
    <mergeCell ref="D241:D246"/>
    <mergeCell ref="E241:E246"/>
    <mergeCell ref="F241:F246"/>
    <mergeCell ref="G241:G246"/>
    <mergeCell ref="H229:H234"/>
    <mergeCell ref="I229:I234"/>
    <mergeCell ref="C235:C240"/>
    <mergeCell ref="D235:D240"/>
    <mergeCell ref="E235:E240"/>
    <mergeCell ref="F235:F240"/>
    <mergeCell ref="G235:G240"/>
    <mergeCell ref="H235:H240"/>
    <mergeCell ref="I235:I240"/>
    <mergeCell ref="C229:C234"/>
    <mergeCell ref="D229:D234"/>
    <mergeCell ref="E229:E234"/>
    <mergeCell ref="F229:F234"/>
    <mergeCell ref="G229:G234"/>
    <mergeCell ref="H217:H222"/>
    <mergeCell ref="I217:I222"/>
    <mergeCell ref="C223:C228"/>
    <mergeCell ref="D223:D228"/>
    <mergeCell ref="E223:E228"/>
    <mergeCell ref="F223:F228"/>
    <mergeCell ref="G223:G228"/>
    <mergeCell ref="H223:H228"/>
    <mergeCell ref="I223:I228"/>
    <mergeCell ref="C217:C222"/>
    <mergeCell ref="D217:D222"/>
    <mergeCell ref="E217:E222"/>
    <mergeCell ref="F217:F222"/>
    <mergeCell ref="G217:G222"/>
    <mergeCell ref="H205:H210"/>
    <mergeCell ref="I205:I210"/>
    <mergeCell ref="C211:C216"/>
    <mergeCell ref="D211:D216"/>
    <mergeCell ref="E211:E216"/>
    <mergeCell ref="F211:F216"/>
    <mergeCell ref="G211:G216"/>
    <mergeCell ref="H211:H216"/>
    <mergeCell ref="I211:I216"/>
    <mergeCell ref="C205:C210"/>
    <mergeCell ref="D205:D210"/>
    <mergeCell ref="E205:E210"/>
    <mergeCell ref="F205:F210"/>
    <mergeCell ref="G205:G210"/>
    <mergeCell ref="H193:H198"/>
    <mergeCell ref="I193:I198"/>
    <mergeCell ref="C199:C204"/>
    <mergeCell ref="D199:D204"/>
    <mergeCell ref="E199:E204"/>
    <mergeCell ref="F199:F204"/>
    <mergeCell ref="G199:G204"/>
    <mergeCell ref="H199:H204"/>
    <mergeCell ref="I199:I204"/>
    <mergeCell ref="C193:C198"/>
    <mergeCell ref="D193:D198"/>
    <mergeCell ref="E193:E198"/>
    <mergeCell ref="F193:F198"/>
    <mergeCell ref="G193:G198"/>
    <mergeCell ref="H181:H186"/>
    <mergeCell ref="I181:I186"/>
    <mergeCell ref="C187:C192"/>
    <mergeCell ref="D187:D192"/>
    <mergeCell ref="E187:E192"/>
    <mergeCell ref="F187:F192"/>
    <mergeCell ref="G187:G192"/>
    <mergeCell ref="H187:H192"/>
    <mergeCell ref="I187:I192"/>
    <mergeCell ref="C181:C186"/>
    <mergeCell ref="D181:D186"/>
    <mergeCell ref="E181:E186"/>
    <mergeCell ref="F181:F186"/>
    <mergeCell ref="G181:G186"/>
    <mergeCell ref="H169:H174"/>
    <mergeCell ref="I169:I174"/>
    <mergeCell ref="C175:C180"/>
    <mergeCell ref="D175:D180"/>
    <mergeCell ref="E175:E180"/>
    <mergeCell ref="F175:F180"/>
    <mergeCell ref="G175:G180"/>
    <mergeCell ref="H175:H180"/>
    <mergeCell ref="I175:I180"/>
    <mergeCell ref="C169:C174"/>
    <mergeCell ref="D169:D174"/>
    <mergeCell ref="E169:E174"/>
    <mergeCell ref="F169:F174"/>
    <mergeCell ref="G169:G174"/>
    <mergeCell ref="H157:H162"/>
    <mergeCell ref="I157:I162"/>
    <mergeCell ref="C163:C168"/>
    <mergeCell ref="D163:D168"/>
    <mergeCell ref="E163:E168"/>
    <mergeCell ref="F163:F168"/>
    <mergeCell ref="G163:G168"/>
    <mergeCell ref="H163:H168"/>
    <mergeCell ref="I163:I168"/>
    <mergeCell ref="C157:C162"/>
    <mergeCell ref="D157:D162"/>
    <mergeCell ref="E157:E162"/>
    <mergeCell ref="F157:F162"/>
    <mergeCell ref="G157:G162"/>
    <mergeCell ref="H145:H150"/>
    <mergeCell ref="I145:I150"/>
    <mergeCell ref="C151:C156"/>
    <mergeCell ref="D151:D156"/>
    <mergeCell ref="E151:E156"/>
    <mergeCell ref="F151:F156"/>
    <mergeCell ref="G151:G156"/>
    <mergeCell ref="H151:H156"/>
    <mergeCell ref="I151:I156"/>
    <mergeCell ref="C145:C150"/>
    <mergeCell ref="D145:D150"/>
    <mergeCell ref="E145:E150"/>
    <mergeCell ref="F145:F150"/>
    <mergeCell ref="G145:G150"/>
    <mergeCell ref="H133:H138"/>
    <mergeCell ref="I133:I138"/>
    <mergeCell ref="B7:B138"/>
    <mergeCell ref="C139:C144"/>
    <mergeCell ref="D139:D144"/>
    <mergeCell ref="E139:E144"/>
    <mergeCell ref="F139:F144"/>
    <mergeCell ref="G139:G144"/>
    <mergeCell ref="H139:H144"/>
    <mergeCell ref="I139:I144"/>
    <mergeCell ref="C133:C138"/>
    <mergeCell ref="D133:D138"/>
    <mergeCell ref="E133:E138"/>
    <mergeCell ref="F133:F138"/>
    <mergeCell ref="G133:G138"/>
    <mergeCell ref="H121:H126"/>
    <mergeCell ref="I121:I126"/>
    <mergeCell ref="C127:C132"/>
    <mergeCell ref="D127:D132"/>
    <mergeCell ref="E127:E132"/>
    <mergeCell ref="F127:F132"/>
    <mergeCell ref="G127:G132"/>
    <mergeCell ref="H127:H132"/>
    <mergeCell ref="I127:I132"/>
    <mergeCell ref="C121:C126"/>
    <mergeCell ref="D121:D126"/>
    <mergeCell ref="E121:E126"/>
    <mergeCell ref="F121:F126"/>
    <mergeCell ref="G121:G126"/>
    <mergeCell ref="H109:H114"/>
    <mergeCell ref="I109:I114"/>
    <mergeCell ref="C115:C120"/>
    <mergeCell ref="D115:D120"/>
    <mergeCell ref="E115:E120"/>
    <mergeCell ref="F115:F120"/>
    <mergeCell ref="G115:G120"/>
    <mergeCell ref="H115:H120"/>
    <mergeCell ref="I115:I120"/>
    <mergeCell ref="C109:C114"/>
    <mergeCell ref="D109:D114"/>
    <mergeCell ref="E109:E114"/>
    <mergeCell ref="F109:F114"/>
    <mergeCell ref="G109:G114"/>
    <mergeCell ref="H97:H102"/>
    <mergeCell ref="I97:I102"/>
    <mergeCell ref="C103:C108"/>
    <mergeCell ref="D103:D108"/>
    <mergeCell ref="E103:E108"/>
    <mergeCell ref="F103:F108"/>
    <mergeCell ref="G103:G108"/>
    <mergeCell ref="H103:H108"/>
    <mergeCell ref="I103:I108"/>
    <mergeCell ref="C97:C102"/>
    <mergeCell ref="D97:D102"/>
    <mergeCell ref="E97:E102"/>
    <mergeCell ref="F97:F102"/>
    <mergeCell ref="G97:G102"/>
    <mergeCell ref="H85:H90"/>
    <mergeCell ref="I85:I90"/>
    <mergeCell ref="C91:C96"/>
    <mergeCell ref="D91:D96"/>
    <mergeCell ref="E91:E96"/>
    <mergeCell ref="F91:F96"/>
    <mergeCell ref="G91:G96"/>
    <mergeCell ref="H91:H96"/>
    <mergeCell ref="I91:I96"/>
    <mergeCell ref="C85:C90"/>
    <mergeCell ref="D85:D90"/>
    <mergeCell ref="E85:E90"/>
    <mergeCell ref="F85:F90"/>
    <mergeCell ref="G85:G90"/>
    <mergeCell ref="H73:H78"/>
    <mergeCell ref="I73:I78"/>
    <mergeCell ref="C79:C84"/>
    <mergeCell ref="D79:D84"/>
    <mergeCell ref="E79:E84"/>
    <mergeCell ref="F79:F84"/>
    <mergeCell ref="G79:G84"/>
    <mergeCell ref="H79:H84"/>
    <mergeCell ref="I79:I84"/>
    <mergeCell ref="C73:C78"/>
    <mergeCell ref="D73:D78"/>
    <mergeCell ref="E73:E78"/>
    <mergeCell ref="F73:F78"/>
    <mergeCell ref="G73:G78"/>
    <mergeCell ref="H61:H66"/>
    <mergeCell ref="I61:I66"/>
    <mergeCell ref="C67:C72"/>
    <mergeCell ref="D67:D72"/>
    <mergeCell ref="E67:E72"/>
    <mergeCell ref="F67:F72"/>
    <mergeCell ref="G67:G72"/>
    <mergeCell ref="H67:H72"/>
    <mergeCell ref="I67:I72"/>
    <mergeCell ref="C61:C66"/>
    <mergeCell ref="D61:D66"/>
    <mergeCell ref="E61:E66"/>
    <mergeCell ref="F61:F66"/>
    <mergeCell ref="G61:G66"/>
    <mergeCell ref="H49:H54"/>
    <mergeCell ref="I49:I54"/>
    <mergeCell ref="C55:C60"/>
    <mergeCell ref="D55:D60"/>
    <mergeCell ref="E55:E60"/>
    <mergeCell ref="F55:F60"/>
    <mergeCell ref="G55:G60"/>
    <mergeCell ref="H55:H60"/>
    <mergeCell ref="I55:I60"/>
    <mergeCell ref="C49:C54"/>
    <mergeCell ref="D49:D54"/>
    <mergeCell ref="E49:E54"/>
    <mergeCell ref="F49:F54"/>
    <mergeCell ref="G49:G54"/>
    <mergeCell ref="H37:H42"/>
    <mergeCell ref="I37:I42"/>
    <mergeCell ref="C43:C48"/>
    <mergeCell ref="D43:D48"/>
    <mergeCell ref="E43:E48"/>
    <mergeCell ref="F43:F48"/>
    <mergeCell ref="G43:G48"/>
    <mergeCell ref="H43:H48"/>
    <mergeCell ref="I43:I48"/>
    <mergeCell ref="C37:C42"/>
    <mergeCell ref="D37:D42"/>
    <mergeCell ref="E37:E42"/>
    <mergeCell ref="F37:F42"/>
    <mergeCell ref="G37:G42"/>
    <mergeCell ref="H25:H30"/>
    <mergeCell ref="I25:I30"/>
    <mergeCell ref="C31:C36"/>
    <mergeCell ref="D31:D36"/>
    <mergeCell ref="E31:E36"/>
    <mergeCell ref="F31:F36"/>
    <mergeCell ref="G31:G36"/>
    <mergeCell ref="H31:H36"/>
    <mergeCell ref="I31:I36"/>
    <mergeCell ref="C25:C30"/>
    <mergeCell ref="D25:D30"/>
    <mergeCell ref="E25:E30"/>
    <mergeCell ref="F25:F30"/>
    <mergeCell ref="G25:G30"/>
    <mergeCell ref="H13:H18"/>
    <mergeCell ref="I13:I18"/>
    <mergeCell ref="C19:C24"/>
    <mergeCell ref="D19:D24"/>
    <mergeCell ref="E19:E24"/>
    <mergeCell ref="F19:F24"/>
    <mergeCell ref="G19:G24"/>
    <mergeCell ref="H19:H24"/>
    <mergeCell ref="I19:I24"/>
    <mergeCell ref="C13:C18"/>
    <mergeCell ref="D13:D18"/>
    <mergeCell ref="E13:E18"/>
    <mergeCell ref="F13:F18"/>
    <mergeCell ref="G13:G18"/>
    <mergeCell ref="H4:I4"/>
    <mergeCell ref="C7:C12"/>
    <mergeCell ref="D7:D12"/>
    <mergeCell ref="E7:E12"/>
    <mergeCell ref="F7:F12"/>
    <mergeCell ref="G7:G12"/>
    <mergeCell ref="H7:H12"/>
    <mergeCell ref="I7:I12"/>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270" xr:uid="{00000000-0002-0000-25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500-000000000000}">
          <x14:formula1>
            <xm:f>Data!$D$86:$D$91</xm:f>
          </x14:formula1>
          <xm:sqref>J7:J270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K227"/>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1129</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'B15'!D60</f>
        <v>60</v>
      </c>
      <c r="G7" s="84" t="str">
        <f>IFERROR(IF(F7="(-)","(-)", IF(F7&gt;70,"Cao",IF(F7&gt;=50,"Trung Bình","Thấp"))),"")</f>
        <v>Trung Bình</v>
      </c>
      <c r="H7" s="123">
        <f>'B16'!D77</f>
        <v>0</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81"/>
      <c r="D10" s="87"/>
      <c r="E10" s="87"/>
      <c r="F10" s="124"/>
      <c r="G10" s="87"/>
      <c r="H10" s="124"/>
      <c r="I10" s="87"/>
      <c r="J10" s="31"/>
      <c r="K10" s="24"/>
    </row>
    <row r="11" spans="2:11" x14ac:dyDescent="0.25">
      <c r="B11" s="87"/>
      <c r="C11" s="81"/>
      <c r="D11" s="87"/>
      <c r="E11" s="87"/>
      <c r="F11" s="124"/>
      <c r="G11" s="87"/>
      <c r="H11" s="124"/>
      <c r="I11" s="87"/>
      <c r="J11" s="31"/>
      <c r="K11" s="24"/>
    </row>
    <row r="12" spans="2:11" x14ac:dyDescent="0.25">
      <c r="B12" s="87"/>
      <c r="C12" s="122" t="s">
        <v>476</v>
      </c>
      <c r="D12" s="84" t="s">
        <v>628</v>
      </c>
      <c r="E12" s="86">
        <f>'A5'!D9</f>
        <v>81</v>
      </c>
      <c r="F12" s="123">
        <f>'B15'!E60</f>
        <v>0</v>
      </c>
      <c r="G12" s="84" t="str">
        <f>IFERROR(IF(F12="(-)","(-)", IF(F12&gt;70,"Cao",IF(F12&gt;=50,"Trung Bình","Thấp"))),"")</f>
        <v>Thấp</v>
      </c>
      <c r="H12" s="123">
        <f>'B16'!E77</f>
        <v>0</v>
      </c>
      <c r="I12" s="84" t="str">
        <f>IFERROR(IF(H12="(-)","(-)",IF(H12&gt;70,"Cao",IF(H12&gt;=50,"Trung Bình","Thấp"))),"")</f>
        <v>Thấp</v>
      </c>
      <c r="J12" s="31"/>
      <c r="K12" s="24"/>
    </row>
    <row r="13" spans="2:11" x14ac:dyDescent="0.25">
      <c r="B13" s="87"/>
      <c r="C13" s="81"/>
      <c r="D13" s="87"/>
      <c r="E13" s="87"/>
      <c r="F13" s="124"/>
      <c r="G13" s="87"/>
      <c r="H13" s="124"/>
      <c r="I13" s="87"/>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81"/>
      <c r="D16" s="87"/>
      <c r="E16" s="87"/>
      <c r="F16" s="124"/>
      <c r="G16" s="87"/>
      <c r="H16" s="124"/>
      <c r="I16" s="87"/>
      <c r="J16" s="31"/>
      <c r="K16" s="24"/>
    </row>
    <row r="17" spans="2:11" x14ac:dyDescent="0.25">
      <c r="B17" s="87"/>
      <c r="C17" s="122" t="s">
        <v>477</v>
      </c>
      <c r="D17" s="84" t="s">
        <v>628</v>
      </c>
      <c r="E17" s="86">
        <f>'A5'!D10</f>
        <v>114</v>
      </c>
      <c r="F17" s="123">
        <f>'B15'!F60</f>
        <v>16.25</v>
      </c>
      <c r="G17" s="84" t="str">
        <f>IFERROR(IF(F17="(-)","(-)", IF(F17&gt;70,"Cao",IF(F17&gt;=50,"Trung Bình","Thấp"))),"")</f>
        <v>Thấp</v>
      </c>
      <c r="H17" s="123">
        <f>'B16'!F77</f>
        <v>0</v>
      </c>
      <c r="I17" s="84" t="str">
        <f>IFERROR(IF(H17="(-)","(-)",IF(H17&gt;70,"Cao",IF(H17&gt;=50,"Trung Bình","Thấp"))),"")</f>
        <v>Thấp</v>
      </c>
      <c r="J17" s="31"/>
      <c r="K17" s="24"/>
    </row>
    <row r="18" spans="2:11" x14ac:dyDescent="0.25">
      <c r="B18" s="87"/>
      <c r="C18" s="81"/>
      <c r="D18" s="87"/>
      <c r="E18" s="87"/>
      <c r="F18" s="124"/>
      <c r="G18" s="87"/>
      <c r="H18" s="124"/>
      <c r="I18" s="87"/>
      <c r="J18" s="31"/>
      <c r="K18" s="24"/>
    </row>
    <row r="19" spans="2:11" x14ac:dyDescent="0.25">
      <c r="B19" s="87"/>
      <c r="C19" s="81"/>
      <c r="D19" s="87"/>
      <c r="E19" s="87"/>
      <c r="F19" s="124"/>
      <c r="G19" s="87"/>
      <c r="H19" s="124"/>
      <c r="I19" s="87"/>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478</v>
      </c>
      <c r="D22" s="84" t="s">
        <v>628</v>
      </c>
      <c r="E22" s="86">
        <f>'A5'!D11</f>
        <v>88</v>
      </c>
      <c r="F22" s="123">
        <f>'B15'!G60</f>
        <v>17.5</v>
      </c>
      <c r="G22" s="84" t="str">
        <f>IFERROR(IF(F22="(-)","(-)", IF(F22&gt;70,"Cao",IF(F22&gt;=50,"Trung Bình","Thấp"))),"")</f>
        <v>Thấp</v>
      </c>
      <c r="H22" s="123">
        <f>'B16'!G77</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81"/>
      <c r="D25" s="87"/>
      <c r="E25" s="87"/>
      <c r="F25" s="124"/>
      <c r="G25" s="87"/>
      <c r="H25" s="124"/>
      <c r="I25" s="87"/>
      <c r="J25" s="31"/>
      <c r="K25" s="24"/>
    </row>
    <row r="26" spans="2:11" x14ac:dyDescent="0.25">
      <c r="B26" s="87"/>
      <c r="C26" s="81"/>
      <c r="D26" s="87"/>
      <c r="E26" s="87"/>
      <c r="F26" s="124"/>
      <c r="G26" s="87"/>
      <c r="H26" s="124"/>
      <c r="I26" s="87"/>
      <c r="J26" s="31"/>
      <c r="K26" s="24"/>
    </row>
    <row r="27" spans="2:11" x14ac:dyDescent="0.25">
      <c r="B27" s="87"/>
      <c r="C27" s="122" t="s">
        <v>479</v>
      </c>
      <c r="D27" s="84" t="s">
        <v>628</v>
      </c>
      <c r="E27" s="86">
        <f>'A5'!D12</f>
        <v>109</v>
      </c>
      <c r="F27" s="123">
        <f>'B15'!H60</f>
        <v>0</v>
      </c>
      <c r="G27" s="84" t="str">
        <f>IFERROR(IF(F27="(-)","(-)", IF(F27&gt;70,"Cao",IF(F27&gt;=50,"Trung Bình","Thấp"))),"")</f>
        <v>Thấp</v>
      </c>
      <c r="H27" s="123">
        <f>'B16'!H77</f>
        <v>0</v>
      </c>
      <c r="I27" s="84" t="str">
        <f>IFERROR(IF(H27="(-)","(-)",IF(H27&gt;70,"Cao",IF(H27&gt;=50,"Trung Bình","Thấp"))),"")</f>
        <v>Thấp</v>
      </c>
      <c r="J27" s="31"/>
      <c r="K27" s="24"/>
    </row>
    <row r="28" spans="2:11" x14ac:dyDescent="0.25">
      <c r="B28" s="87"/>
      <c r="C28" s="81"/>
      <c r="D28" s="87"/>
      <c r="E28" s="87"/>
      <c r="F28" s="124"/>
      <c r="G28" s="87"/>
      <c r="H28" s="124"/>
      <c r="I28" s="87"/>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81"/>
      <c r="D31" s="87"/>
      <c r="E31" s="87"/>
      <c r="F31" s="124"/>
      <c r="G31" s="87"/>
      <c r="H31" s="124"/>
      <c r="I31" s="87"/>
      <c r="J31" s="31"/>
      <c r="K31" s="24"/>
    </row>
    <row r="32" spans="2:11" x14ac:dyDescent="0.25">
      <c r="B32" s="87"/>
      <c r="C32" s="122" t="s">
        <v>480</v>
      </c>
      <c r="D32" s="84" t="s">
        <v>628</v>
      </c>
      <c r="E32" s="86">
        <f>'A5'!D13</f>
        <v>102</v>
      </c>
      <c r="F32" s="123">
        <f>'B15'!I60</f>
        <v>4.5</v>
      </c>
      <c r="G32" s="84" t="str">
        <f>IFERROR(IF(F32="(-)","(-)", IF(F32&gt;70,"Cao",IF(F32&gt;=50,"Trung Bình","Thấp"))),"")</f>
        <v>Thấp</v>
      </c>
      <c r="H32" s="123">
        <f>'B16'!I77</f>
        <v>0</v>
      </c>
      <c r="I32" s="84" t="str">
        <f>IFERROR(IF(H32="(-)","(-)",IF(H32&gt;70,"Cao",IF(H32&gt;=50,"Trung Bình","Thấp"))),"")</f>
        <v>Thấp</v>
      </c>
      <c r="J32" s="31"/>
      <c r="K32" s="24"/>
    </row>
    <row r="33" spans="2:11" x14ac:dyDescent="0.25">
      <c r="B33" s="87"/>
      <c r="C33" s="81"/>
      <c r="D33" s="87"/>
      <c r="E33" s="87"/>
      <c r="F33" s="124"/>
      <c r="G33" s="87"/>
      <c r="H33" s="124"/>
      <c r="I33" s="87"/>
      <c r="J33" s="31"/>
      <c r="K33" s="24"/>
    </row>
    <row r="34" spans="2:11" x14ac:dyDescent="0.25">
      <c r="B34" s="87"/>
      <c r="C34" s="81"/>
      <c r="D34" s="87"/>
      <c r="E34" s="87"/>
      <c r="F34" s="124"/>
      <c r="G34" s="87"/>
      <c r="H34" s="124"/>
      <c r="I34" s="87"/>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481</v>
      </c>
      <c r="D37" s="84" t="s">
        <v>628</v>
      </c>
      <c r="E37" s="86">
        <f>'A5'!D14</f>
        <v>97</v>
      </c>
      <c r="F37" s="123">
        <f>'B15'!J60</f>
        <v>0</v>
      </c>
      <c r="G37" s="84" t="str">
        <f>IFERROR(IF(F37="(-)","(-)", IF(F37&gt;70,"Cao",IF(F37&gt;=50,"Trung Bình","Thấp"))),"")</f>
        <v>Thấp</v>
      </c>
      <c r="H37" s="123">
        <f>'B16'!J77</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81"/>
      <c r="D40" s="87"/>
      <c r="E40" s="87"/>
      <c r="F40" s="124"/>
      <c r="G40" s="87"/>
      <c r="H40" s="124"/>
      <c r="I40" s="87"/>
      <c r="J40" s="31"/>
      <c r="K40" s="24"/>
    </row>
    <row r="41" spans="2:11" x14ac:dyDescent="0.25">
      <c r="B41" s="87"/>
      <c r="C41" s="81"/>
      <c r="D41" s="87"/>
      <c r="E41" s="87"/>
      <c r="F41" s="124"/>
      <c r="G41" s="87"/>
      <c r="H41" s="124"/>
      <c r="I41" s="87"/>
      <c r="J41" s="31"/>
      <c r="K41" s="24"/>
    </row>
    <row r="42" spans="2:11" x14ac:dyDescent="0.25">
      <c r="B42" s="87"/>
      <c r="C42" s="122" t="s">
        <v>482</v>
      </c>
      <c r="D42" s="84" t="s">
        <v>628</v>
      </c>
      <c r="E42" s="86">
        <f>'A5'!D15</f>
        <v>102</v>
      </c>
      <c r="F42" s="123">
        <f>'B15'!K60</f>
        <v>0</v>
      </c>
      <c r="G42" s="84" t="str">
        <f>IFERROR(IF(F42="(-)","(-)", IF(F42&gt;70,"Cao",IF(F42&gt;=50,"Trung Bình","Thấp"))),"")</f>
        <v>Thấp</v>
      </c>
      <c r="H42" s="123">
        <f>'B16'!K77</f>
        <v>0</v>
      </c>
      <c r="I42" s="84" t="str">
        <f>IFERROR(IF(H42="(-)","(-)",IF(H42&gt;70,"Cao",IF(H42&gt;=50,"Trung Bình","Thấp"))),"")</f>
        <v>Thấp</v>
      </c>
      <c r="J42" s="31"/>
      <c r="K42" s="24"/>
    </row>
    <row r="43" spans="2:11" x14ac:dyDescent="0.25">
      <c r="B43" s="87"/>
      <c r="C43" s="81"/>
      <c r="D43" s="87"/>
      <c r="E43" s="87"/>
      <c r="F43" s="124"/>
      <c r="G43" s="87"/>
      <c r="H43" s="124"/>
      <c r="I43" s="87"/>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81"/>
      <c r="D46" s="87"/>
      <c r="E46" s="87"/>
      <c r="F46" s="124"/>
      <c r="G46" s="87"/>
      <c r="H46" s="124"/>
      <c r="I46" s="87"/>
      <c r="J46" s="31"/>
      <c r="K46" s="24"/>
    </row>
    <row r="47" spans="2:11" x14ac:dyDescent="0.25">
      <c r="B47" s="87"/>
      <c r="C47" s="122" t="s">
        <v>483</v>
      </c>
      <c r="D47" s="84" t="s">
        <v>628</v>
      </c>
      <c r="E47" s="86">
        <f>'A5'!D16</f>
        <v>149</v>
      </c>
      <c r="F47" s="123">
        <f>'B15'!L60</f>
        <v>0</v>
      </c>
      <c r="G47" s="84" t="str">
        <f>IFERROR(IF(F47="(-)","(-)", IF(F47&gt;70,"Cao",IF(F47&gt;=50,"Trung Bình","Thấp"))),"")</f>
        <v>Thấp</v>
      </c>
      <c r="H47" s="123">
        <f>'B16'!L77</f>
        <v>0</v>
      </c>
      <c r="I47" s="84" t="str">
        <f>IFERROR(IF(H47="(-)","(-)",IF(H47&gt;70,"Cao",IF(H47&gt;=50,"Trung Bình","Thấp"))),"")</f>
        <v>Thấp</v>
      </c>
      <c r="J47" s="31"/>
      <c r="K47" s="24"/>
    </row>
    <row r="48" spans="2:11" x14ac:dyDescent="0.25">
      <c r="B48" s="87"/>
      <c r="C48" s="81"/>
      <c r="D48" s="87"/>
      <c r="E48" s="87"/>
      <c r="F48" s="124"/>
      <c r="G48" s="87"/>
      <c r="H48" s="124"/>
      <c r="I48" s="87"/>
      <c r="J48" s="31"/>
      <c r="K48" s="24"/>
    </row>
    <row r="49" spans="2:11" x14ac:dyDescent="0.25">
      <c r="B49" s="87"/>
      <c r="C49" s="81"/>
      <c r="D49" s="87"/>
      <c r="E49" s="87"/>
      <c r="F49" s="124"/>
      <c r="G49" s="87"/>
      <c r="H49" s="124"/>
      <c r="I49" s="87"/>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484</v>
      </c>
      <c r="D52" s="84" t="s">
        <v>628</v>
      </c>
      <c r="E52" s="86">
        <f>'A5'!D17</f>
        <v>112</v>
      </c>
      <c r="F52" s="123">
        <f>'B15'!M60</f>
        <v>92.5</v>
      </c>
      <c r="G52" s="84" t="str">
        <f>IFERROR(IF(F52="(-)","(-)", IF(F52&gt;70,"Cao",IF(F52&gt;=50,"Trung Bình","Thấp"))),"")</f>
        <v>Cao</v>
      </c>
      <c r="H52" s="123">
        <f>'B16'!M77</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81"/>
      <c r="D55" s="87"/>
      <c r="E55" s="87"/>
      <c r="F55" s="124"/>
      <c r="G55" s="87"/>
      <c r="H55" s="124"/>
      <c r="I55" s="87"/>
      <c r="J55" s="31"/>
      <c r="K55" s="24"/>
    </row>
    <row r="56" spans="2:11" x14ac:dyDescent="0.25">
      <c r="B56" s="87"/>
      <c r="C56" s="81"/>
      <c r="D56" s="87"/>
      <c r="E56" s="87"/>
      <c r="F56" s="124"/>
      <c r="G56" s="87"/>
      <c r="H56" s="124"/>
      <c r="I56" s="87"/>
      <c r="J56" s="31"/>
      <c r="K56" s="24"/>
    </row>
    <row r="57" spans="2:11" x14ac:dyDescent="0.25">
      <c r="B57" s="87"/>
      <c r="C57" s="122" t="s">
        <v>485</v>
      </c>
      <c r="D57" s="84" t="s">
        <v>628</v>
      </c>
      <c r="E57" s="86">
        <f>'A5'!D18</f>
        <v>172</v>
      </c>
      <c r="F57" s="123">
        <f>'B15'!N60</f>
        <v>10</v>
      </c>
      <c r="G57" s="84" t="str">
        <f>IFERROR(IF(F57="(-)","(-)", IF(F57&gt;70,"Cao",IF(F57&gt;=50,"Trung Bình","Thấp"))),"")</f>
        <v>Thấp</v>
      </c>
      <c r="H57" s="123">
        <f>'B16'!N77</f>
        <v>0</v>
      </c>
      <c r="I57" s="84" t="str">
        <f>IFERROR(IF(H57="(-)","(-)",IF(H57&gt;70,"Cao",IF(H57&gt;=50,"Trung Bình","Thấp"))),"")</f>
        <v>Thấp</v>
      </c>
      <c r="J57" s="31"/>
      <c r="K57" s="24"/>
    </row>
    <row r="58" spans="2:11" x14ac:dyDescent="0.25">
      <c r="B58" s="87"/>
      <c r="C58" s="81"/>
      <c r="D58" s="87"/>
      <c r="E58" s="87"/>
      <c r="F58" s="124"/>
      <c r="G58" s="87"/>
      <c r="H58" s="124"/>
      <c r="I58" s="87"/>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81"/>
      <c r="D61" s="87"/>
      <c r="E61" s="87"/>
      <c r="F61" s="124"/>
      <c r="G61" s="87"/>
      <c r="H61" s="124"/>
      <c r="I61" s="87"/>
      <c r="J61" s="31"/>
      <c r="K61" s="24"/>
    </row>
    <row r="62" spans="2:11" x14ac:dyDescent="0.25">
      <c r="B62" s="87"/>
      <c r="C62" s="122" t="s">
        <v>486</v>
      </c>
      <c r="D62" s="84" t="s">
        <v>628</v>
      </c>
      <c r="E62" s="86">
        <f>'A5'!D19</f>
        <v>161</v>
      </c>
      <c r="F62" s="123">
        <f>'B15'!O60</f>
        <v>56.25</v>
      </c>
      <c r="G62" s="84" t="str">
        <f>IFERROR(IF(F62="(-)","(-)", IF(F62&gt;70,"Cao",IF(F62&gt;=50,"Trung Bình","Thấp"))),"")</f>
        <v>Trung Bình</v>
      </c>
      <c r="H62" s="123">
        <f>'B16'!O77</f>
        <v>0</v>
      </c>
      <c r="I62" s="84" t="str">
        <f>IFERROR(IF(H62="(-)","(-)",IF(H62&gt;70,"Cao",IF(H62&gt;=50,"Trung Bình","Thấp"))),"")</f>
        <v>Thấp</v>
      </c>
      <c r="J62" s="31"/>
      <c r="K62" s="24"/>
    </row>
    <row r="63" spans="2:11" x14ac:dyDescent="0.25">
      <c r="B63" s="87"/>
      <c r="C63" s="81"/>
      <c r="D63" s="87"/>
      <c r="E63" s="87"/>
      <c r="F63" s="124"/>
      <c r="G63" s="87"/>
      <c r="H63" s="124"/>
      <c r="I63" s="87"/>
      <c r="J63" s="31"/>
      <c r="K63" s="24"/>
    </row>
    <row r="64" spans="2:11" x14ac:dyDescent="0.25">
      <c r="B64" s="87"/>
      <c r="C64" s="81"/>
      <c r="D64" s="87"/>
      <c r="E64" s="87"/>
      <c r="F64" s="124"/>
      <c r="G64" s="87"/>
      <c r="H64" s="124"/>
      <c r="I64" s="87"/>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487</v>
      </c>
      <c r="D67" s="84" t="s">
        <v>628</v>
      </c>
      <c r="E67" s="86">
        <f>'A5'!D20</f>
        <v>144</v>
      </c>
      <c r="F67" s="123">
        <f>'B15'!P60</f>
        <v>62.5</v>
      </c>
      <c r="G67" s="84" t="str">
        <f>IFERROR(IF(F67="(-)","(-)", IF(F67&gt;70,"Cao",IF(F67&gt;=50,"Trung Bình","Thấp"))),"")</f>
        <v>Trung Bình</v>
      </c>
      <c r="H67" s="123">
        <f>'B16'!P77</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81"/>
      <c r="D70" s="87"/>
      <c r="E70" s="87"/>
      <c r="F70" s="124"/>
      <c r="G70" s="87"/>
      <c r="H70" s="124"/>
      <c r="I70" s="87"/>
      <c r="J70" s="31"/>
      <c r="K70" s="24"/>
    </row>
    <row r="71" spans="2:11" x14ac:dyDescent="0.25">
      <c r="B71" s="87"/>
      <c r="C71" s="81"/>
      <c r="D71" s="87"/>
      <c r="E71" s="87"/>
      <c r="F71" s="124"/>
      <c r="G71" s="87"/>
      <c r="H71" s="124"/>
      <c r="I71" s="87"/>
      <c r="J71" s="31"/>
      <c r="K71" s="24"/>
    </row>
    <row r="72" spans="2:11" x14ac:dyDescent="0.25">
      <c r="B72" s="87"/>
      <c r="C72" s="122" t="s">
        <v>488</v>
      </c>
      <c r="D72" s="84" t="s">
        <v>628</v>
      </c>
      <c r="E72" s="86">
        <f>'A5'!D21</f>
        <v>96</v>
      </c>
      <c r="F72" s="123">
        <f>'B15'!Q60</f>
        <v>82.5</v>
      </c>
      <c r="G72" s="84" t="str">
        <f>IFERROR(IF(F72="(-)","(-)", IF(F72&gt;70,"Cao",IF(F72&gt;=50,"Trung Bình","Thấp"))),"")</f>
        <v>Cao</v>
      </c>
      <c r="H72" s="123">
        <f>'B16'!Q77</f>
        <v>0</v>
      </c>
      <c r="I72" s="84" t="str">
        <f>IFERROR(IF(H72="(-)","(-)",IF(H72&gt;70,"Cao",IF(H72&gt;=50,"Trung Bình","Thấp"))),"")</f>
        <v>Thấp</v>
      </c>
      <c r="J72" s="31"/>
      <c r="K72" s="24"/>
    </row>
    <row r="73" spans="2:11" x14ac:dyDescent="0.25">
      <c r="B73" s="87"/>
      <c r="C73" s="81"/>
      <c r="D73" s="87"/>
      <c r="E73" s="87"/>
      <c r="F73" s="124"/>
      <c r="G73" s="87"/>
      <c r="H73" s="124"/>
      <c r="I73" s="87"/>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81"/>
      <c r="D76" s="87"/>
      <c r="E76" s="87"/>
      <c r="F76" s="124"/>
      <c r="G76" s="87"/>
      <c r="H76" s="124"/>
      <c r="I76" s="87"/>
      <c r="J76" s="31"/>
      <c r="K76" s="24"/>
    </row>
    <row r="77" spans="2:11" x14ac:dyDescent="0.25">
      <c r="B77" s="87"/>
      <c r="C77" s="122" t="s">
        <v>489</v>
      </c>
      <c r="D77" s="84" t="s">
        <v>628</v>
      </c>
      <c r="E77" s="86">
        <f>'A5'!D22</f>
        <v>112</v>
      </c>
      <c r="F77" s="123">
        <f>'B15'!R60</f>
        <v>25</v>
      </c>
      <c r="G77" s="84" t="str">
        <f>IFERROR(IF(F77="(-)","(-)", IF(F77&gt;70,"Cao",IF(F77&gt;=50,"Trung Bình","Thấp"))),"")</f>
        <v>Thấp</v>
      </c>
      <c r="H77" s="123">
        <f>'B16'!R77</f>
        <v>0</v>
      </c>
      <c r="I77" s="84" t="str">
        <f>IFERROR(IF(H77="(-)","(-)",IF(H77&gt;70,"Cao",IF(H77&gt;=50,"Trung Bình","Thấp"))),"")</f>
        <v>Thấp</v>
      </c>
      <c r="J77" s="31"/>
      <c r="K77" s="24"/>
    </row>
    <row r="78" spans="2:11" x14ac:dyDescent="0.25">
      <c r="B78" s="87"/>
      <c r="C78" s="81"/>
      <c r="D78" s="87"/>
      <c r="E78" s="87"/>
      <c r="F78" s="124"/>
      <c r="G78" s="87"/>
      <c r="H78" s="124"/>
      <c r="I78" s="87"/>
      <c r="J78" s="31"/>
      <c r="K78" s="24"/>
    </row>
    <row r="79" spans="2:11" x14ac:dyDescent="0.25">
      <c r="B79" s="87"/>
      <c r="C79" s="81"/>
      <c r="D79" s="87"/>
      <c r="E79" s="87"/>
      <c r="F79" s="124"/>
      <c r="G79" s="87"/>
      <c r="H79" s="124"/>
      <c r="I79" s="87"/>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490</v>
      </c>
      <c r="D82" s="84" t="s">
        <v>628</v>
      </c>
      <c r="E82" s="86">
        <f>'A5'!D23</f>
        <v>171</v>
      </c>
      <c r="F82" s="123">
        <f>'B15'!S60</f>
        <v>0</v>
      </c>
      <c r="G82" s="84" t="str">
        <f>IFERROR(IF(F82="(-)","(-)", IF(F82&gt;70,"Cao",IF(F82&gt;=50,"Trung Bình","Thấp"))),"")</f>
        <v>Thấp</v>
      </c>
      <c r="H82" s="123">
        <f>'B16'!S77</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81"/>
      <c r="D85" s="87"/>
      <c r="E85" s="87"/>
      <c r="F85" s="124"/>
      <c r="G85" s="87"/>
      <c r="H85" s="124"/>
      <c r="I85" s="87"/>
      <c r="J85" s="31"/>
      <c r="K85" s="24"/>
    </row>
    <row r="86" spans="2:11" x14ac:dyDescent="0.25">
      <c r="B86" s="87"/>
      <c r="C86" s="81"/>
      <c r="D86" s="87"/>
      <c r="E86" s="87"/>
      <c r="F86" s="124"/>
      <c r="G86" s="87"/>
      <c r="H86" s="124"/>
      <c r="I86" s="87"/>
      <c r="J86" s="31"/>
      <c r="K86" s="24"/>
    </row>
    <row r="87" spans="2:11" x14ac:dyDescent="0.25">
      <c r="B87" s="87"/>
      <c r="C87" s="122" t="s">
        <v>491</v>
      </c>
      <c r="D87" s="84" t="s">
        <v>628</v>
      </c>
      <c r="E87" s="86">
        <f>'A5'!D24</f>
        <v>110</v>
      </c>
      <c r="F87" s="123">
        <f>'B15'!T60</f>
        <v>7.5</v>
      </c>
      <c r="G87" s="84" t="str">
        <f>IFERROR(IF(F87="(-)","(-)", IF(F87&gt;70,"Cao",IF(F87&gt;=50,"Trung Bình","Thấp"))),"")</f>
        <v>Thấp</v>
      </c>
      <c r="H87" s="123">
        <f>'B16'!T77</f>
        <v>0</v>
      </c>
      <c r="I87" s="84" t="str">
        <f>IFERROR(IF(H87="(-)","(-)",IF(H87&gt;70,"Cao",IF(H87&gt;=50,"Trung Bình","Thấp"))),"")</f>
        <v>Thấp</v>
      </c>
      <c r="J87" s="31"/>
      <c r="K87" s="24"/>
    </row>
    <row r="88" spans="2:11" x14ac:dyDescent="0.25">
      <c r="B88" s="87"/>
      <c r="C88" s="81"/>
      <c r="D88" s="87"/>
      <c r="E88" s="87"/>
      <c r="F88" s="124"/>
      <c r="G88" s="87"/>
      <c r="H88" s="124"/>
      <c r="I88" s="87"/>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81"/>
      <c r="D91" s="87"/>
      <c r="E91" s="87"/>
      <c r="F91" s="124"/>
      <c r="G91" s="87"/>
      <c r="H91" s="124"/>
      <c r="I91" s="87"/>
      <c r="J91" s="31"/>
      <c r="K91" s="24"/>
    </row>
    <row r="92" spans="2:11" x14ac:dyDescent="0.25">
      <c r="B92" s="87"/>
      <c r="C92" s="122" t="s">
        <v>492</v>
      </c>
      <c r="D92" s="84" t="s">
        <v>628</v>
      </c>
      <c r="E92" s="86">
        <f>'A5'!D25</f>
        <v>127</v>
      </c>
      <c r="F92" s="123">
        <f>'B15'!U60</f>
        <v>67.5</v>
      </c>
      <c r="G92" s="84" t="str">
        <f>IFERROR(IF(F92="(-)","(-)", IF(F92&gt;70,"Cao",IF(F92&gt;=50,"Trung Bình","Thấp"))),"")</f>
        <v>Trung Bình</v>
      </c>
      <c r="H92" s="123">
        <f>'B16'!U77</f>
        <v>0</v>
      </c>
      <c r="I92" s="84" t="str">
        <f>IFERROR(IF(H92="(-)","(-)",IF(H92&gt;70,"Cao",IF(H92&gt;=50,"Trung Bình","Thấp"))),"")</f>
        <v>Thấp</v>
      </c>
      <c r="J92" s="31"/>
      <c r="K92" s="24"/>
    </row>
    <row r="93" spans="2:11" x14ac:dyDescent="0.25">
      <c r="B93" s="87"/>
      <c r="C93" s="81"/>
      <c r="D93" s="87"/>
      <c r="E93" s="87"/>
      <c r="F93" s="124"/>
      <c r="G93" s="87"/>
      <c r="H93" s="124"/>
      <c r="I93" s="87"/>
      <c r="J93" s="31"/>
      <c r="K93" s="24"/>
    </row>
    <row r="94" spans="2:11" x14ac:dyDescent="0.25">
      <c r="B94" s="87"/>
      <c r="C94" s="81"/>
      <c r="D94" s="87"/>
      <c r="E94" s="87"/>
      <c r="F94" s="124"/>
      <c r="G94" s="87"/>
      <c r="H94" s="124"/>
      <c r="I94" s="87"/>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493</v>
      </c>
      <c r="D97" s="84" t="s">
        <v>628</v>
      </c>
      <c r="E97" s="86">
        <f>'A5'!D26</f>
        <v>121</v>
      </c>
      <c r="F97" s="123">
        <f>'B15'!V60</f>
        <v>87.5</v>
      </c>
      <c r="G97" s="84" t="str">
        <f>IFERROR(IF(F97="(-)","(-)", IF(F97&gt;70,"Cao",IF(F97&gt;=50,"Trung Bình","Thấp"))),"")</f>
        <v>Cao</v>
      </c>
      <c r="H97" s="123">
        <f>'B16'!V77</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81"/>
      <c r="D100" s="87"/>
      <c r="E100" s="87"/>
      <c r="F100" s="124"/>
      <c r="G100" s="87"/>
      <c r="H100" s="124"/>
      <c r="I100" s="87"/>
      <c r="J100" s="31"/>
      <c r="K100" s="24"/>
    </row>
    <row r="101" spans="2:11" x14ac:dyDescent="0.25">
      <c r="B101" s="87"/>
      <c r="C101" s="81"/>
      <c r="D101" s="87"/>
      <c r="E101" s="87"/>
      <c r="F101" s="124"/>
      <c r="G101" s="87"/>
      <c r="H101" s="124"/>
      <c r="I101" s="87"/>
      <c r="J101" s="31"/>
      <c r="K101" s="24"/>
    </row>
    <row r="102" spans="2:11" x14ac:dyDescent="0.25">
      <c r="B102" s="87"/>
      <c r="C102" s="122" t="s">
        <v>494</v>
      </c>
      <c r="D102" s="84" t="s">
        <v>628</v>
      </c>
      <c r="E102" s="86">
        <f>'A5'!D27</f>
        <v>72</v>
      </c>
      <c r="F102" s="123">
        <f>'B15'!W60</f>
        <v>7.5</v>
      </c>
      <c r="G102" s="84" t="str">
        <f>IFERROR(IF(F102="(-)","(-)", IF(F102&gt;70,"Cao",IF(F102&gt;=50,"Trung Bình","Thấp"))),"")</f>
        <v>Thấp</v>
      </c>
      <c r="H102" s="123">
        <f>'B16'!W77</f>
        <v>0</v>
      </c>
      <c r="I102" s="84" t="str">
        <f>IFERROR(IF(H102="(-)","(-)",IF(H102&gt;70,"Cao",IF(H102&gt;=50,"Trung Bình","Thấp"))),"")</f>
        <v>Thấp</v>
      </c>
      <c r="J102" s="31"/>
      <c r="K102" s="24"/>
    </row>
    <row r="103" spans="2:11" x14ac:dyDescent="0.25">
      <c r="B103" s="87"/>
      <c r="C103" s="81"/>
      <c r="D103" s="87"/>
      <c r="E103" s="87"/>
      <c r="F103" s="124"/>
      <c r="G103" s="87"/>
      <c r="H103" s="124"/>
      <c r="I103" s="87"/>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81"/>
      <c r="D106" s="87"/>
      <c r="E106" s="87"/>
      <c r="F106" s="124"/>
      <c r="G106" s="87"/>
      <c r="H106" s="124"/>
      <c r="I106" s="87"/>
      <c r="J106" s="31"/>
      <c r="K106" s="24"/>
    </row>
    <row r="107" spans="2:11" x14ac:dyDescent="0.25">
      <c r="B107" s="87"/>
      <c r="C107" s="122" t="s">
        <v>495</v>
      </c>
      <c r="D107" s="84" t="s">
        <v>628</v>
      </c>
      <c r="E107" s="86">
        <f>'A5'!D28</f>
        <v>122</v>
      </c>
      <c r="F107" s="123">
        <f>'B15'!X60</f>
        <v>15</v>
      </c>
      <c r="G107" s="84" t="str">
        <f>IFERROR(IF(F107="(-)","(-)", IF(F107&gt;70,"Cao",IF(F107&gt;=50,"Trung Bình","Thấp"))),"")</f>
        <v>Thấp</v>
      </c>
      <c r="H107" s="123">
        <f>'B16'!X77</f>
        <v>0</v>
      </c>
      <c r="I107" s="84" t="str">
        <f>IFERROR(IF(H107="(-)","(-)",IF(H107&gt;70,"Cao",IF(H107&gt;=50,"Trung Bình","Thấp"))),"")</f>
        <v>Thấp</v>
      </c>
      <c r="J107" s="31"/>
      <c r="K107" s="24"/>
    </row>
    <row r="108" spans="2:11" x14ac:dyDescent="0.25">
      <c r="B108" s="87"/>
      <c r="C108" s="81"/>
      <c r="D108" s="87"/>
      <c r="E108" s="87"/>
      <c r="F108" s="124"/>
      <c r="G108" s="87"/>
      <c r="H108" s="124"/>
      <c r="I108" s="87"/>
      <c r="J108" s="31"/>
      <c r="K108" s="24"/>
    </row>
    <row r="109" spans="2:11" x14ac:dyDescent="0.25">
      <c r="B109" s="87"/>
      <c r="C109" s="81"/>
      <c r="D109" s="87"/>
      <c r="E109" s="87"/>
      <c r="F109" s="124"/>
      <c r="G109" s="87"/>
      <c r="H109" s="124"/>
      <c r="I109" s="87"/>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496</v>
      </c>
      <c r="D112" s="84" t="s">
        <v>628</v>
      </c>
      <c r="E112" s="86">
        <f>'A5'!D29</f>
        <v>72</v>
      </c>
      <c r="F112" s="123">
        <f>'B15'!Y60</f>
        <v>0</v>
      </c>
      <c r="G112" s="84" t="str">
        <f>IFERROR(IF(F112="(-)","(-)", IF(F112&gt;70,"Cao",IF(F112&gt;=50,"Trung Bình","Thấp"))),"")</f>
        <v>Thấp</v>
      </c>
      <c r="H112" s="123">
        <f>'B16'!Y77</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81"/>
      <c r="D115" s="87"/>
      <c r="E115" s="87"/>
      <c r="F115" s="124"/>
      <c r="G115" s="87"/>
      <c r="H115" s="124"/>
      <c r="I115" s="87"/>
      <c r="J115" s="31"/>
      <c r="K115" s="24"/>
    </row>
    <row r="116" spans="2:11" x14ac:dyDescent="0.25">
      <c r="B116" s="87"/>
      <c r="C116" s="81"/>
      <c r="D116" s="87"/>
      <c r="E116" s="87"/>
      <c r="F116" s="124"/>
      <c r="G116" s="87"/>
      <c r="H116" s="124"/>
      <c r="I116" s="87"/>
      <c r="J116" s="31"/>
      <c r="K116" s="24"/>
    </row>
    <row r="117" spans="2:11" x14ac:dyDescent="0.25">
      <c r="B117" s="125" t="s">
        <v>8</v>
      </c>
      <c r="C117" s="122" t="s">
        <v>475</v>
      </c>
      <c r="D117" s="84" t="s">
        <v>630</v>
      </c>
      <c r="E117" s="86">
        <f>'A5'!D8</f>
        <v>165</v>
      </c>
      <c r="F117" s="123">
        <f>'B15'!D60</f>
        <v>60</v>
      </c>
      <c r="G117" s="84" t="str">
        <f>IFERROR(IF(F117="(-)","(-)", IF(F117&gt;70,"Cao",IF(F117&gt;=50,"Trung Bình","Thấp"))),"")</f>
        <v>Trung Bình</v>
      </c>
      <c r="H117" s="123">
        <f>'B16'!D77</f>
        <v>0</v>
      </c>
      <c r="I117" s="84" t="str">
        <f>IFERROR(IF(H117="(-)","(-)",IF(H117&gt;70,"Cao",IF(H117&gt;=50,"Trung Bình","Thấp"))),"")</f>
        <v>Thấp</v>
      </c>
      <c r="J117" s="31"/>
      <c r="K117" s="24"/>
    </row>
    <row r="118" spans="2:11" x14ac:dyDescent="0.25">
      <c r="B118" s="87"/>
      <c r="C118" s="81"/>
      <c r="D118" s="87"/>
      <c r="E118" s="87"/>
      <c r="F118" s="124"/>
      <c r="G118" s="87"/>
      <c r="H118" s="124"/>
      <c r="I118" s="87"/>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81"/>
      <c r="D121" s="87"/>
      <c r="E121" s="87"/>
      <c r="F121" s="124"/>
      <c r="G121" s="87"/>
      <c r="H121" s="124"/>
      <c r="I121" s="87"/>
      <c r="J121" s="31"/>
      <c r="K121" s="24"/>
    </row>
    <row r="122" spans="2:11" x14ac:dyDescent="0.25">
      <c r="B122" s="87"/>
      <c r="C122" s="122" t="s">
        <v>476</v>
      </c>
      <c r="D122" s="84" t="s">
        <v>630</v>
      </c>
      <c r="E122" s="86">
        <f>'A5'!D9</f>
        <v>81</v>
      </c>
      <c r="F122" s="123">
        <f>'B15'!E60</f>
        <v>0</v>
      </c>
      <c r="G122" s="84" t="str">
        <f>IFERROR(IF(F122="(-)","(-)", IF(F122&gt;70,"Cao",IF(F122&gt;=50,"Trung Bình","Thấp"))),"")</f>
        <v>Thấp</v>
      </c>
      <c r="H122" s="123">
        <f>'B16'!E77</f>
        <v>0</v>
      </c>
      <c r="I122" s="84" t="str">
        <f>IFERROR(IF(H122="(-)","(-)",IF(H122&gt;70,"Cao",IF(H122&gt;=50,"Trung Bình","Thấp"))),"")</f>
        <v>Thấp</v>
      </c>
      <c r="J122" s="31"/>
      <c r="K122" s="24"/>
    </row>
    <row r="123" spans="2:11" x14ac:dyDescent="0.25">
      <c r="B123" s="87"/>
      <c r="C123" s="81"/>
      <c r="D123" s="87"/>
      <c r="E123" s="87"/>
      <c r="F123" s="124"/>
      <c r="G123" s="87"/>
      <c r="H123" s="124"/>
      <c r="I123" s="87"/>
      <c r="J123" s="31"/>
      <c r="K123" s="24"/>
    </row>
    <row r="124" spans="2:11" x14ac:dyDescent="0.25">
      <c r="B124" s="87"/>
      <c r="C124" s="81"/>
      <c r="D124" s="87"/>
      <c r="E124" s="87"/>
      <c r="F124" s="124"/>
      <c r="G124" s="87"/>
      <c r="H124" s="124"/>
      <c r="I124" s="87"/>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477</v>
      </c>
      <c r="D127" s="84" t="s">
        <v>630</v>
      </c>
      <c r="E127" s="86">
        <f>'A5'!D10</f>
        <v>114</v>
      </c>
      <c r="F127" s="123">
        <f>'B15'!F60</f>
        <v>16.25</v>
      </c>
      <c r="G127" s="84" t="str">
        <f>IFERROR(IF(F127="(-)","(-)", IF(F127&gt;70,"Cao",IF(F127&gt;=50,"Trung Bình","Thấp"))),"")</f>
        <v>Thấp</v>
      </c>
      <c r="H127" s="123">
        <f>'B16'!F77</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2:11" x14ac:dyDescent="0.25">
      <c r="B129" s="87"/>
      <c r="C129" s="81"/>
      <c r="D129" s="87"/>
      <c r="E129" s="87"/>
      <c r="F129" s="124"/>
      <c r="G129" s="87"/>
      <c r="H129" s="124"/>
      <c r="I129" s="87"/>
      <c r="J129" s="31"/>
      <c r="K129" s="24"/>
    </row>
    <row r="130" spans="2:11" x14ac:dyDescent="0.25">
      <c r="B130" s="87"/>
      <c r="C130" s="81"/>
      <c r="D130" s="87"/>
      <c r="E130" s="87"/>
      <c r="F130" s="124"/>
      <c r="G130" s="87"/>
      <c r="H130" s="124"/>
      <c r="I130" s="87"/>
      <c r="J130" s="31"/>
      <c r="K130" s="24"/>
    </row>
    <row r="131" spans="2:11" x14ac:dyDescent="0.25">
      <c r="B131" s="87"/>
      <c r="C131" s="81"/>
      <c r="D131" s="87"/>
      <c r="E131" s="87"/>
      <c r="F131" s="124"/>
      <c r="G131" s="87"/>
      <c r="H131" s="124"/>
      <c r="I131" s="87"/>
      <c r="J131" s="31"/>
      <c r="K131" s="24"/>
    </row>
    <row r="132" spans="2:11" x14ac:dyDescent="0.25">
      <c r="B132" s="87"/>
      <c r="C132" s="122" t="s">
        <v>478</v>
      </c>
      <c r="D132" s="84" t="s">
        <v>630</v>
      </c>
      <c r="E132" s="86">
        <f>'A5'!D11</f>
        <v>88</v>
      </c>
      <c r="F132" s="123">
        <f>'B15'!G60</f>
        <v>17.5</v>
      </c>
      <c r="G132" s="84" t="str">
        <f>IFERROR(IF(F132="(-)","(-)", IF(F132&gt;70,"Cao",IF(F132&gt;=50,"Trung Bình","Thấp"))),"")</f>
        <v>Thấp</v>
      </c>
      <c r="H132" s="123">
        <f>'B16'!G77</f>
        <v>0</v>
      </c>
      <c r="I132" s="84" t="str">
        <f>IFERROR(IF(H132="(-)","(-)",IF(H132&gt;70,"Cao",IF(H132&gt;=50,"Trung Bình","Thấp"))),"")</f>
        <v>Thấp</v>
      </c>
      <c r="J132" s="31"/>
      <c r="K132" s="24"/>
    </row>
    <row r="133" spans="2:11" x14ac:dyDescent="0.25">
      <c r="B133" s="87"/>
      <c r="C133" s="81"/>
      <c r="D133" s="87"/>
      <c r="E133" s="87"/>
      <c r="F133" s="124"/>
      <c r="G133" s="87"/>
      <c r="H133" s="124"/>
      <c r="I133" s="87"/>
      <c r="J133" s="31"/>
      <c r="K133" s="24"/>
    </row>
    <row r="134" spans="2:11" x14ac:dyDescent="0.25">
      <c r="B134" s="87"/>
      <c r="C134" s="81"/>
      <c r="D134" s="87"/>
      <c r="E134" s="87"/>
      <c r="F134" s="124"/>
      <c r="G134" s="87"/>
      <c r="H134" s="124"/>
      <c r="I134" s="87"/>
      <c r="J134" s="31"/>
      <c r="K134" s="24"/>
    </row>
    <row r="135" spans="2:11" x14ac:dyDescent="0.25">
      <c r="B135" s="87"/>
      <c r="C135" s="81"/>
      <c r="D135" s="87"/>
      <c r="E135" s="87"/>
      <c r="F135" s="124"/>
      <c r="G135" s="87"/>
      <c r="H135" s="124"/>
      <c r="I135" s="87"/>
      <c r="J135" s="31"/>
      <c r="K135" s="24"/>
    </row>
    <row r="136" spans="2:11" x14ac:dyDescent="0.25">
      <c r="B136" s="87"/>
      <c r="C136" s="81"/>
      <c r="D136" s="87"/>
      <c r="E136" s="87"/>
      <c r="F136" s="124"/>
      <c r="G136" s="87"/>
      <c r="H136" s="124"/>
      <c r="I136" s="87"/>
      <c r="J136" s="31"/>
      <c r="K136" s="24"/>
    </row>
    <row r="137" spans="2:11" x14ac:dyDescent="0.25">
      <c r="B137" s="87"/>
      <c r="C137" s="122" t="s">
        <v>479</v>
      </c>
      <c r="D137" s="84" t="s">
        <v>630</v>
      </c>
      <c r="E137" s="86">
        <f>'A5'!D12</f>
        <v>109</v>
      </c>
      <c r="F137" s="123">
        <f>'B15'!H60</f>
        <v>0</v>
      </c>
      <c r="G137" s="84" t="str">
        <f>IFERROR(IF(F137="(-)","(-)", IF(F137&gt;70,"Cao",IF(F137&gt;=50,"Trung Bình","Thấp"))),"")</f>
        <v>Thấp</v>
      </c>
      <c r="H137" s="123">
        <f>'B16'!H77</f>
        <v>0</v>
      </c>
      <c r="I137" s="84" t="str">
        <f>IFERROR(IF(H137="(-)","(-)",IF(H137&gt;70,"Cao",IF(H137&gt;=50,"Trung Bình","Thấp"))),"")</f>
        <v>Thấp</v>
      </c>
      <c r="J137" s="31"/>
      <c r="K137" s="24"/>
    </row>
    <row r="138" spans="2:11" x14ac:dyDescent="0.25">
      <c r="B138" s="87"/>
      <c r="C138" s="81"/>
      <c r="D138" s="87"/>
      <c r="E138" s="87"/>
      <c r="F138" s="124"/>
      <c r="G138" s="87"/>
      <c r="H138" s="124"/>
      <c r="I138" s="87"/>
      <c r="J138" s="31"/>
      <c r="K138" s="24"/>
    </row>
    <row r="139" spans="2:11" x14ac:dyDescent="0.25">
      <c r="B139" s="87"/>
      <c r="C139" s="81"/>
      <c r="D139" s="87"/>
      <c r="E139" s="87"/>
      <c r="F139" s="124"/>
      <c r="G139" s="87"/>
      <c r="H139" s="124"/>
      <c r="I139" s="87"/>
      <c r="J139" s="31"/>
      <c r="K139" s="24"/>
    </row>
    <row r="140" spans="2:11" x14ac:dyDescent="0.25">
      <c r="B140" s="87"/>
      <c r="C140" s="81"/>
      <c r="D140" s="87"/>
      <c r="E140" s="87"/>
      <c r="F140" s="124"/>
      <c r="G140" s="87"/>
      <c r="H140" s="124"/>
      <c r="I140" s="87"/>
      <c r="J140" s="31"/>
      <c r="K140" s="24"/>
    </row>
    <row r="141" spans="2:11" x14ac:dyDescent="0.25">
      <c r="B141" s="87"/>
      <c r="C141" s="81"/>
      <c r="D141" s="87"/>
      <c r="E141" s="87"/>
      <c r="F141" s="124"/>
      <c r="G141" s="87"/>
      <c r="H141" s="124"/>
      <c r="I141" s="87"/>
      <c r="J141" s="31"/>
      <c r="K141" s="24"/>
    </row>
    <row r="142" spans="2:11" x14ac:dyDescent="0.25">
      <c r="B142" s="87"/>
      <c r="C142" s="122" t="s">
        <v>480</v>
      </c>
      <c r="D142" s="84" t="s">
        <v>630</v>
      </c>
      <c r="E142" s="86">
        <f>'A5'!D13</f>
        <v>102</v>
      </c>
      <c r="F142" s="123">
        <f>'B15'!I60</f>
        <v>4.5</v>
      </c>
      <c r="G142" s="84" t="str">
        <f>IFERROR(IF(F142="(-)","(-)", IF(F142&gt;70,"Cao",IF(F142&gt;=50,"Trung Bình","Thấp"))),"")</f>
        <v>Thấp</v>
      </c>
      <c r="H142" s="123">
        <f>'B16'!I77</f>
        <v>0</v>
      </c>
      <c r="I142" s="84" t="str">
        <f>IFERROR(IF(H142="(-)","(-)",IF(H142&gt;70,"Cao",IF(H142&gt;=50,"Trung Bình","Thấp"))),"")</f>
        <v>Thấp</v>
      </c>
      <c r="J142" s="31"/>
      <c r="K142" s="24"/>
    </row>
    <row r="143" spans="2:11" x14ac:dyDescent="0.25">
      <c r="B143" s="87"/>
      <c r="C143" s="81"/>
      <c r="D143" s="87"/>
      <c r="E143" s="87"/>
      <c r="F143" s="124"/>
      <c r="G143" s="87"/>
      <c r="H143" s="124"/>
      <c r="I143" s="87"/>
      <c r="J143" s="31"/>
      <c r="K143" s="24"/>
    </row>
    <row r="144" spans="2:11" x14ac:dyDescent="0.25">
      <c r="B144" s="87"/>
      <c r="C144" s="81"/>
      <c r="D144" s="87"/>
      <c r="E144" s="87"/>
      <c r="F144" s="124"/>
      <c r="G144" s="87"/>
      <c r="H144" s="124"/>
      <c r="I144" s="87"/>
      <c r="J144" s="31"/>
      <c r="K144" s="24"/>
    </row>
    <row r="145" spans="2:11" x14ac:dyDescent="0.25">
      <c r="B145" s="87"/>
      <c r="C145" s="81"/>
      <c r="D145" s="87"/>
      <c r="E145" s="87"/>
      <c r="F145" s="124"/>
      <c r="G145" s="87"/>
      <c r="H145" s="124"/>
      <c r="I145" s="87"/>
      <c r="J145" s="31"/>
      <c r="K145" s="24"/>
    </row>
    <row r="146" spans="2:11" x14ac:dyDescent="0.25">
      <c r="B146" s="87"/>
      <c r="C146" s="81"/>
      <c r="D146" s="87"/>
      <c r="E146" s="87"/>
      <c r="F146" s="124"/>
      <c r="G146" s="87"/>
      <c r="H146" s="124"/>
      <c r="I146" s="87"/>
      <c r="J146" s="31"/>
      <c r="K146" s="24"/>
    </row>
    <row r="147" spans="2:11" x14ac:dyDescent="0.25">
      <c r="B147" s="87"/>
      <c r="C147" s="122" t="s">
        <v>481</v>
      </c>
      <c r="D147" s="84" t="s">
        <v>630</v>
      </c>
      <c r="E147" s="86">
        <f>'A5'!D14</f>
        <v>97</v>
      </c>
      <c r="F147" s="123">
        <f>'B15'!J60</f>
        <v>0</v>
      </c>
      <c r="G147" s="84" t="str">
        <f>IFERROR(IF(F147="(-)","(-)", IF(F147&gt;70,"Cao",IF(F147&gt;=50,"Trung Bình","Thấp"))),"")</f>
        <v>Thấp</v>
      </c>
      <c r="H147" s="123">
        <f>'B16'!J77</f>
        <v>0</v>
      </c>
      <c r="I147" s="84" t="str">
        <f>IFERROR(IF(H147="(-)","(-)",IF(H147&gt;70,"Cao",IF(H147&gt;=50,"Trung Bình","Thấp"))),"")</f>
        <v>Thấp</v>
      </c>
      <c r="J147" s="31"/>
      <c r="K147" s="24"/>
    </row>
    <row r="148" spans="2:11" x14ac:dyDescent="0.25">
      <c r="B148" s="87"/>
      <c r="C148" s="81"/>
      <c r="D148" s="87"/>
      <c r="E148" s="87"/>
      <c r="F148" s="124"/>
      <c r="G148" s="87"/>
      <c r="H148" s="124"/>
      <c r="I148" s="87"/>
      <c r="J148" s="31"/>
      <c r="K148" s="24"/>
    </row>
    <row r="149" spans="2:11" x14ac:dyDescent="0.25">
      <c r="B149" s="87"/>
      <c r="C149" s="81"/>
      <c r="D149" s="87"/>
      <c r="E149" s="87"/>
      <c r="F149" s="124"/>
      <c r="G149" s="87"/>
      <c r="H149" s="124"/>
      <c r="I149" s="87"/>
      <c r="J149" s="31"/>
      <c r="K149" s="24"/>
    </row>
    <row r="150" spans="2:11" x14ac:dyDescent="0.25">
      <c r="B150" s="87"/>
      <c r="C150" s="81"/>
      <c r="D150" s="87"/>
      <c r="E150" s="87"/>
      <c r="F150" s="124"/>
      <c r="G150" s="87"/>
      <c r="H150" s="124"/>
      <c r="I150" s="87"/>
      <c r="J150" s="31"/>
      <c r="K150" s="24"/>
    </row>
    <row r="151" spans="2:11" x14ac:dyDescent="0.25">
      <c r="B151" s="87"/>
      <c r="C151" s="81"/>
      <c r="D151" s="87"/>
      <c r="E151" s="87"/>
      <c r="F151" s="124"/>
      <c r="G151" s="87"/>
      <c r="H151" s="124"/>
      <c r="I151" s="87"/>
      <c r="J151" s="31"/>
      <c r="K151" s="24"/>
    </row>
    <row r="152" spans="2:11" x14ac:dyDescent="0.25">
      <c r="B152" s="87"/>
      <c r="C152" s="122" t="s">
        <v>482</v>
      </c>
      <c r="D152" s="84" t="s">
        <v>630</v>
      </c>
      <c r="E152" s="86">
        <f>'A5'!D15</f>
        <v>102</v>
      </c>
      <c r="F152" s="123">
        <f>'B15'!K60</f>
        <v>0</v>
      </c>
      <c r="G152" s="84" t="str">
        <f>IFERROR(IF(F152="(-)","(-)", IF(F152&gt;70,"Cao",IF(F152&gt;=50,"Trung Bình","Thấp"))),"")</f>
        <v>Thấp</v>
      </c>
      <c r="H152" s="123">
        <f>'B16'!K77</f>
        <v>0</v>
      </c>
      <c r="I152" s="84" t="str">
        <f>IFERROR(IF(H152="(-)","(-)",IF(H152&gt;70,"Cao",IF(H152&gt;=50,"Trung Bình","Thấp"))),"")</f>
        <v>Thấp</v>
      </c>
      <c r="J152" s="31"/>
      <c r="K152" s="24"/>
    </row>
    <row r="153" spans="2:11" x14ac:dyDescent="0.25">
      <c r="B153" s="87"/>
      <c r="C153" s="81"/>
      <c r="D153" s="87"/>
      <c r="E153" s="87"/>
      <c r="F153" s="124"/>
      <c r="G153" s="87"/>
      <c r="H153" s="124"/>
      <c r="I153" s="87"/>
      <c r="J153" s="31"/>
      <c r="K153" s="24"/>
    </row>
    <row r="154" spans="2:11" x14ac:dyDescent="0.25">
      <c r="B154" s="87"/>
      <c r="C154" s="81"/>
      <c r="D154" s="87"/>
      <c r="E154" s="87"/>
      <c r="F154" s="124"/>
      <c r="G154" s="87"/>
      <c r="H154" s="124"/>
      <c r="I154" s="87"/>
      <c r="J154" s="31"/>
      <c r="K154" s="24"/>
    </row>
    <row r="155" spans="2:11" x14ac:dyDescent="0.25">
      <c r="B155" s="87"/>
      <c r="C155" s="81"/>
      <c r="D155" s="87"/>
      <c r="E155" s="87"/>
      <c r="F155" s="124"/>
      <c r="G155" s="87"/>
      <c r="H155" s="124"/>
      <c r="I155" s="87"/>
      <c r="J155" s="31"/>
      <c r="K155" s="24"/>
    </row>
    <row r="156" spans="2:11" x14ac:dyDescent="0.25">
      <c r="B156" s="87"/>
      <c r="C156" s="81"/>
      <c r="D156" s="87"/>
      <c r="E156" s="87"/>
      <c r="F156" s="124"/>
      <c r="G156" s="87"/>
      <c r="H156" s="124"/>
      <c r="I156" s="87"/>
      <c r="J156" s="31"/>
      <c r="K156" s="24"/>
    </row>
    <row r="157" spans="2:11" x14ac:dyDescent="0.25">
      <c r="B157" s="87"/>
      <c r="C157" s="122" t="s">
        <v>483</v>
      </c>
      <c r="D157" s="84" t="s">
        <v>630</v>
      </c>
      <c r="E157" s="86">
        <f>'A5'!D16</f>
        <v>149</v>
      </c>
      <c r="F157" s="123">
        <f>'B15'!L60</f>
        <v>0</v>
      </c>
      <c r="G157" s="84" t="str">
        <f>IFERROR(IF(F157="(-)","(-)", IF(F157&gt;70,"Cao",IF(F157&gt;=50,"Trung Bình","Thấp"))),"")</f>
        <v>Thấp</v>
      </c>
      <c r="H157" s="123">
        <f>'B16'!L77</f>
        <v>0</v>
      </c>
      <c r="I157" s="84" t="str">
        <f>IFERROR(IF(H157="(-)","(-)",IF(H157&gt;70,"Cao",IF(H157&gt;=50,"Trung Bình","Thấp"))),"")</f>
        <v>Thấp</v>
      </c>
      <c r="J157" s="31"/>
      <c r="K157" s="24"/>
    </row>
    <row r="158" spans="2:11" x14ac:dyDescent="0.25">
      <c r="B158" s="87"/>
      <c r="C158" s="81"/>
      <c r="D158" s="87"/>
      <c r="E158" s="87"/>
      <c r="F158" s="124"/>
      <c r="G158" s="87"/>
      <c r="H158" s="124"/>
      <c r="I158" s="87"/>
      <c r="J158" s="31"/>
      <c r="K158" s="24"/>
    </row>
    <row r="159" spans="2:11" x14ac:dyDescent="0.25">
      <c r="B159" s="87"/>
      <c r="C159" s="81"/>
      <c r="D159" s="87"/>
      <c r="E159" s="87"/>
      <c r="F159" s="124"/>
      <c r="G159" s="87"/>
      <c r="H159" s="124"/>
      <c r="I159" s="87"/>
      <c r="J159" s="31"/>
      <c r="K159" s="24"/>
    </row>
    <row r="160" spans="2:11" x14ac:dyDescent="0.25">
      <c r="B160" s="87"/>
      <c r="C160" s="81"/>
      <c r="D160" s="87"/>
      <c r="E160" s="87"/>
      <c r="F160" s="124"/>
      <c r="G160" s="87"/>
      <c r="H160" s="124"/>
      <c r="I160" s="87"/>
      <c r="J160" s="31"/>
      <c r="K160" s="24"/>
    </row>
    <row r="161" spans="2:11" x14ac:dyDescent="0.25">
      <c r="B161" s="87"/>
      <c r="C161" s="81"/>
      <c r="D161" s="87"/>
      <c r="E161" s="87"/>
      <c r="F161" s="124"/>
      <c r="G161" s="87"/>
      <c r="H161" s="124"/>
      <c r="I161" s="87"/>
      <c r="J161" s="31"/>
      <c r="K161" s="24"/>
    </row>
    <row r="162" spans="2:11" x14ac:dyDescent="0.25">
      <c r="B162" s="87"/>
      <c r="C162" s="122" t="s">
        <v>484</v>
      </c>
      <c r="D162" s="84" t="s">
        <v>630</v>
      </c>
      <c r="E162" s="86">
        <f>'A5'!D17</f>
        <v>112</v>
      </c>
      <c r="F162" s="123">
        <f>'B15'!M60</f>
        <v>92.5</v>
      </c>
      <c r="G162" s="84" t="str">
        <f>IFERROR(IF(F162="(-)","(-)", IF(F162&gt;70,"Cao",IF(F162&gt;=50,"Trung Bình","Thấp"))),"")</f>
        <v>Cao</v>
      </c>
      <c r="H162" s="123">
        <f>'B16'!M77</f>
        <v>0</v>
      </c>
      <c r="I162" s="84" t="str">
        <f>IFERROR(IF(H162="(-)","(-)",IF(H162&gt;70,"Cao",IF(H162&gt;=50,"Trung Bình","Thấp"))),"")</f>
        <v>Thấp</v>
      </c>
      <c r="J162" s="31"/>
      <c r="K162" s="24"/>
    </row>
    <row r="163" spans="2:11" x14ac:dyDescent="0.25">
      <c r="B163" s="87"/>
      <c r="C163" s="81"/>
      <c r="D163" s="87"/>
      <c r="E163" s="87"/>
      <c r="F163" s="124"/>
      <c r="G163" s="87"/>
      <c r="H163" s="124"/>
      <c r="I163" s="87"/>
      <c r="J163" s="31"/>
      <c r="K163" s="24"/>
    </row>
    <row r="164" spans="2:11" x14ac:dyDescent="0.25">
      <c r="B164" s="87"/>
      <c r="C164" s="81"/>
      <c r="D164" s="87"/>
      <c r="E164" s="87"/>
      <c r="F164" s="124"/>
      <c r="G164" s="87"/>
      <c r="H164" s="124"/>
      <c r="I164" s="87"/>
      <c r="J164" s="31"/>
      <c r="K164" s="24"/>
    </row>
    <row r="165" spans="2:11" x14ac:dyDescent="0.25">
      <c r="B165" s="87"/>
      <c r="C165" s="81"/>
      <c r="D165" s="87"/>
      <c r="E165" s="87"/>
      <c r="F165" s="124"/>
      <c r="G165" s="87"/>
      <c r="H165" s="124"/>
      <c r="I165" s="87"/>
      <c r="J165" s="31"/>
      <c r="K165" s="24"/>
    </row>
    <row r="166" spans="2:11" x14ac:dyDescent="0.25">
      <c r="B166" s="87"/>
      <c r="C166" s="81"/>
      <c r="D166" s="87"/>
      <c r="E166" s="87"/>
      <c r="F166" s="124"/>
      <c r="G166" s="87"/>
      <c r="H166" s="124"/>
      <c r="I166" s="87"/>
      <c r="J166" s="31"/>
      <c r="K166" s="24"/>
    </row>
    <row r="167" spans="2:11" x14ac:dyDescent="0.25">
      <c r="B167" s="87"/>
      <c r="C167" s="122" t="s">
        <v>485</v>
      </c>
      <c r="D167" s="84" t="s">
        <v>630</v>
      </c>
      <c r="E167" s="86">
        <f>'A5'!D18</f>
        <v>172</v>
      </c>
      <c r="F167" s="123">
        <f>'B15'!N60</f>
        <v>10</v>
      </c>
      <c r="G167" s="84" t="str">
        <f>IFERROR(IF(F167="(-)","(-)", IF(F167&gt;70,"Cao",IF(F167&gt;=50,"Trung Bình","Thấp"))),"")</f>
        <v>Thấp</v>
      </c>
      <c r="H167" s="123">
        <f>'B16'!N77</f>
        <v>0</v>
      </c>
      <c r="I167" s="84" t="str">
        <f>IFERROR(IF(H167="(-)","(-)",IF(H167&gt;70,"Cao",IF(H167&gt;=50,"Trung Bình","Thấp"))),"")</f>
        <v>Thấp</v>
      </c>
      <c r="J167" s="31"/>
      <c r="K167" s="24"/>
    </row>
    <row r="168" spans="2:11" x14ac:dyDescent="0.25">
      <c r="B168" s="87"/>
      <c r="C168" s="81"/>
      <c r="D168" s="87"/>
      <c r="E168" s="87"/>
      <c r="F168" s="124"/>
      <c r="G168" s="87"/>
      <c r="H168" s="124"/>
      <c r="I168" s="87"/>
      <c r="J168" s="31"/>
      <c r="K168" s="24"/>
    </row>
    <row r="169" spans="2:11" x14ac:dyDescent="0.25">
      <c r="B169" s="87"/>
      <c r="C169" s="81"/>
      <c r="D169" s="87"/>
      <c r="E169" s="87"/>
      <c r="F169" s="124"/>
      <c r="G169" s="87"/>
      <c r="H169" s="124"/>
      <c r="I169" s="87"/>
      <c r="J169" s="31"/>
      <c r="K169" s="24"/>
    </row>
    <row r="170" spans="2:11" x14ac:dyDescent="0.25">
      <c r="B170" s="87"/>
      <c r="C170" s="81"/>
      <c r="D170" s="87"/>
      <c r="E170" s="87"/>
      <c r="F170" s="124"/>
      <c r="G170" s="87"/>
      <c r="H170" s="124"/>
      <c r="I170" s="87"/>
      <c r="J170" s="31"/>
      <c r="K170" s="24"/>
    </row>
    <row r="171" spans="2:11" x14ac:dyDescent="0.25">
      <c r="B171" s="87"/>
      <c r="C171" s="81"/>
      <c r="D171" s="87"/>
      <c r="E171" s="87"/>
      <c r="F171" s="124"/>
      <c r="G171" s="87"/>
      <c r="H171" s="124"/>
      <c r="I171" s="87"/>
      <c r="J171" s="31"/>
      <c r="K171" s="24"/>
    </row>
    <row r="172" spans="2:11" x14ac:dyDescent="0.25">
      <c r="B172" s="87"/>
      <c r="C172" s="122" t="s">
        <v>486</v>
      </c>
      <c r="D172" s="84" t="s">
        <v>630</v>
      </c>
      <c r="E172" s="86">
        <f>'A5'!D19</f>
        <v>161</v>
      </c>
      <c r="F172" s="123">
        <f>'B15'!O60</f>
        <v>56.25</v>
      </c>
      <c r="G172" s="84" t="str">
        <f>IFERROR(IF(F172="(-)","(-)", IF(F172&gt;70,"Cao",IF(F172&gt;=50,"Trung Bình","Thấp"))),"")</f>
        <v>Trung Bình</v>
      </c>
      <c r="H172" s="123">
        <f>'B16'!O77</f>
        <v>0</v>
      </c>
      <c r="I172" s="84" t="str">
        <f>IFERROR(IF(H172="(-)","(-)",IF(H172&gt;70,"Cao",IF(H172&gt;=50,"Trung Bình","Thấp"))),"")</f>
        <v>Thấp</v>
      </c>
      <c r="J172" s="31"/>
      <c r="K172" s="24"/>
    </row>
    <row r="173" spans="2:11" x14ac:dyDescent="0.25">
      <c r="B173" s="87"/>
      <c r="C173" s="81"/>
      <c r="D173" s="87"/>
      <c r="E173" s="87"/>
      <c r="F173" s="124"/>
      <c r="G173" s="87"/>
      <c r="H173" s="124"/>
      <c r="I173" s="87"/>
      <c r="J173" s="31"/>
      <c r="K173" s="24"/>
    </row>
    <row r="174" spans="2:11" x14ac:dyDescent="0.25">
      <c r="B174" s="87"/>
      <c r="C174" s="81"/>
      <c r="D174" s="87"/>
      <c r="E174" s="87"/>
      <c r="F174" s="124"/>
      <c r="G174" s="87"/>
      <c r="H174" s="124"/>
      <c r="I174" s="87"/>
      <c r="J174" s="31"/>
      <c r="K174" s="24"/>
    </row>
    <row r="175" spans="2:11" x14ac:dyDescent="0.25">
      <c r="B175" s="87"/>
      <c r="C175" s="81"/>
      <c r="D175" s="87"/>
      <c r="E175" s="87"/>
      <c r="F175" s="124"/>
      <c r="G175" s="87"/>
      <c r="H175" s="124"/>
      <c r="I175" s="87"/>
      <c r="J175" s="31"/>
      <c r="K175" s="24"/>
    </row>
    <row r="176" spans="2:11" x14ac:dyDescent="0.25">
      <c r="B176" s="87"/>
      <c r="C176" s="81"/>
      <c r="D176" s="87"/>
      <c r="E176" s="87"/>
      <c r="F176" s="124"/>
      <c r="G176" s="87"/>
      <c r="H176" s="124"/>
      <c r="I176" s="87"/>
      <c r="J176" s="31"/>
      <c r="K176" s="24"/>
    </row>
    <row r="177" spans="2:11" x14ac:dyDescent="0.25">
      <c r="B177" s="87"/>
      <c r="C177" s="122" t="s">
        <v>487</v>
      </c>
      <c r="D177" s="84" t="s">
        <v>630</v>
      </c>
      <c r="E177" s="86">
        <f>'A5'!D20</f>
        <v>144</v>
      </c>
      <c r="F177" s="123">
        <f>'B15'!P60</f>
        <v>62.5</v>
      </c>
      <c r="G177" s="84" t="str">
        <f>IFERROR(IF(F177="(-)","(-)", IF(F177&gt;70,"Cao",IF(F177&gt;=50,"Trung Bình","Thấp"))),"")</f>
        <v>Trung Bình</v>
      </c>
      <c r="H177" s="123">
        <f>'B16'!P77</f>
        <v>0</v>
      </c>
      <c r="I177" s="84" t="str">
        <f>IFERROR(IF(H177="(-)","(-)",IF(H177&gt;70,"Cao",IF(H177&gt;=50,"Trung Bình","Thấp"))),"")</f>
        <v>Thấp</v>
      </c>
      <c r="J177" s="31"/>
      <c r="K177" s="24"/>
    </row>
    <row r="178" spans="2:11" x14ac:dyDescent="0.25">
      <c r="B178" s="87"/>
      <c r="C178" s="81"/>
      <c r="D178" s="87"/>
      <c r="E178" s="87"/>
      <c r="F178" s="124"/>
      <c r="G178" s="87"/>
      <c r="H178" s="124"/>
      <c r="I178" s="87"/>
      <c r="J178" s="31"/>
      <c r="K178" s="24"/>
    </row>
    <row r="179" spans="2:11" x14ac:dyDescent="0.25">
      <c r="B179" s="87"/>
      <c r="C179" s="81"/>
      <c r="D179" s="87"/>
      <c r="E179" s="87"/>
      <c r="F179" s="124"/>
      <c r="G179" s="87"/>
      <c r="H179" s="124"/>
      <c r="I179" s="87"/>
      <c r="J179" s="31"/>
      <c r="K179" s="24"/>
    </row>
    <row r="180" spans="2:11" x14ac:dyDescent="0.25">
      <c r="B180" s="87"/>
      <c r="C180" s="81"/>
      <c r="D180" s="87"/>
      <c r="E180" s="87"/>
      <c r="F180" s="124"/>
      <c r="G180" s="87"/>
      <c r="H180" s="124"/>
      <c r="I180" s="87"/>
      <c r="J180" s="31"/>
      <c r="K180" s="24"/>
    </row>
    <row r="181" spans="2:11" x14ac:dyDescent="0.25">
      <c r="B181" s="87"/>
      <c r="C181" s="81"/>
      <c r="D181" s="87"/>
      <c r="E181" s="87"/>
      <c r="F181" s="124"/>
      <c r="G181" s="87"/>
      <c r="H181" s="124"/>
      <c r="I181" s="87"/>
      <c r="J181" s="31"/>
      <c r="K181" s="24"/>
    </row>
    <row r="182" spans="2:11" x14ac:dyDescent="0.25">
      <c r="B182" s="87"/>
      <c r="C182" s="122" t="s">
        <v>488</v>
      </c>
      <c r="D182" s="84" t="s">
        <v>630</v>
      </c>
      <c r="E182" s="86">
        <f>'A5'!D21</f>
        <v>96</v>
      </c>
      <c r="F182" s="123">
        <f>'B15'!Q60</f>
        <v>82.5</v>
      </c>
      <c r="G182" s="84" t="str">
        <f>IFERROR(IF(F182="(-)","(-)", IF(F182&gt;70,"Cao",IF(F182&gt;=50,"Trung Bình","Thấp"))),"")</f>
        <v>Cao</v>
      </c>
      <c r="H182" s="123">
        <f>'B16'!Q77</f>
        <v>0</v>
      </c>
      <c r="I182" s="84" t="str">
        <f>IFERROR(IF(H182="(-)","(-)",IF(H182&gt;70,"Cao",IF(H182&gt;=50,"Trung Bình","Thấp"))),"")</f>
        <v>Thấp</v>
      </c>
      <c r="J182" s="31"/>
      <c r="K182" s="24"/>
    </row>
    <row r="183" spans="2:11" x14ac:dyDescent="0.25">
      <c r="B183" s="87"/>
      <c r="C183" s="81"/>
      <c r="D183" s="87"/>
      <c r="E183" s="87"/>
      <c r="F183" s="124"/>
      <c r="G183" s="87"/>
      <c r="H183" s="124"/>
      <c r="I183" s="87"/>
      <c r="J183" s="31"/>
      <c r="K183" s="24"/>
    </row>
    <row r="184" spans="2:11" x14ac:dyDescent="0.25">
      <c r="B184" s="87"/>
      <c r="C184" s="81"/>
      <c r="D184" s="87"/>
      <c r="E184" s="87"/>
      <c r="F184" s="124"/>
      <c r="G184" s="87"/>
      <c r="H184" s="124"/>
      <c r="I184" s="87"/>
      <c r="J184" s="31"/>
      <c r="K184" s="24"/>
    </row>
    <row r="185" spans="2:11" x14ac:dyDescent="0.25">
      <c r="B185" s="87"/>
      <c r="C185" s="81"/>
      <c r="D185" s="87"/>
      <c r="E185" s="87"/>
      <c r="F185" s="124"/>
      <c r="G185" s="87"/>
      <c r="H185" s="124"/>
      <c r="I185" s="87"/>
      <c r="J185" s="31"/>
      <c r="K185" s="24"/>
    </row>
    <row r="186" spans="2:11" x14ac:dyDescent="0.25">
      <c r="B186" s="87"/>
      <c r="C186" s="81"/>
      <c r="D186" s="87"/>
      <c r="E186" s="87"/>
      <c r="F186" s="124"/>
      <c r="G186" s="87"/>
      <c r="H186" s="124"/>
      <c r="I186" s="87"/>
      <c r="J186" s="31"/>
      <c r="K186" s="24"/>
    </row>
    <row r="187" spans="2:11" x14ac:dyDescent="0.25">
      <c r="B187" s="87"/>
      <c r="C187" s="122" t="s">
        <v>489</v>
      </c>
      <c r="D187" s="84" t="s">
        <v>630</v>
      </c>
      <c r="E187" s="86">
        <f>'A5'!D22</f>
        <v>112</v>
      </c>
      <c r="F187" s="123">
        <f>'B15'!R60</f>
        <v>25</v>
      </c>
      <c r="G187" s="84" t="str">
        <f>IFERROR(IF(F187="(-)","(-)", IF(F187&gt;70,"Cao",IF(F187&gt;=50,"Trung Bình","Thấp"))),"")</f>
        <v>Thấp</v>
      </c>
      <c r="H187" s="123">
        <f>'B16'!R77</f>
        <v>0</v>
      </c>
      <c r="I187" s="84" t="str">
        <f>IFERROR(IF(H187="(-)","(-)",IF(H187&gt;70,"Cao",IF(H187&gt;=50,"Trung Bình","Thấp"))),"")</f>
        <v>Thấp</v>
      </c>
      <c r="J187" s="31"/>
      <c r="K187" s="24"/>
    </row>
    <row r="188" spans="2:11" x14ac:dyDescent="0.25">
      <c r="B188" s="87"/>
      <c r="C188" s="81"/>
      <c r="D188" s="87"/>
      <c r="E188" s="87"/>
      <c r="F188" s="124"/>
      <c r="G188" s="87"/>
      <c r="H188" s="124"/>
      <c r="I188" s="87"/>
      <c r="J188" s="31"/>
      <c r="K188" s="24"/>
    </row>
    <row r="189" spans="2:11" x14ac:dyDescent="0.25">
      <c r="B189" s="87"/>
      <c r="C189" s="81"/>
      <c r="D189" s="87"/>
      <c r="E189" s="87"/>
      <c r="F189" s="124"/>
      <c r="G189" s="87"/>
      <c r="H189" s="124"/>
      <c r="I189" s="87"/>
      <c r="J189" s="31"/>
      <c r="K189" s="24"/>
    </row>
    <row r="190" spans="2:11" x14ac:dyDescent="0.25">
      <c r="B190" s="87"/>
      <c r="C190" s="81"/>
      <c r="D190" s="87"/>
      <c r="E190" s="87"/>
      <c r="F190" s="124"/>
      <c r="G190" s="87"/>
      <c r="H190" s="124"/>
      <c r="I190" s="87"/>
      <c r="J190" s="31"/>
      <c r="K190" s="24"/>
    </row>
    <row r="191" spans="2:11" x14ac:dyDescent="0.25">
      <c r="B191" s="87"/>
      <c r="C191" s="81"/>
      <c r="D191" s="87"/>
      <c r="E191" s="87"/>
      <c r="F191" s="124"/>
      <c r="G191" s="87"/>
      <c r="H191" s="124"/>
      <c r="I191" s="87"/>
      <c r="J191" s="31"/>
      <c r="K191" s="24"/>
    </row>
    <row r="192" spans="2:11" x14ac:dyDescent="0.25">
      <c r="B192" s="87"/>
      <c r="C192" s="122" t="s">
        <v>490</v>
      </c>
      <c r="D192" s="84" t="s">
        <v>630</v>
      </c>
      <c r="E192" s="86">
        <f>'A5'!D23</f>
        <v>171</v>
      </c>
      <c r="F192" s="123">
        <f>'B15'!S60</f>
        <v>0</v>
      </c>
      <c r="G192" s="84" t="str">
        <f>IFERROR(IF(F192="(-)","(-)", IF(F192&gt;70,"Cao",IF(F192&gt;=50,"Trung Bình","Thấp"))),"")</f>
        <v>Thấp</v>
      </c>
      <c r="H192" s="123">
        <f>'B16'!S77</f>
        <v>0</v>
      </c>
      <c r="I192" s="84" t="str">
        <f>IFERROR(IF(H192="(-)","(-)",IF(H192&gt;70,"Cao",IF(H192&gt;=50,"Trung Bình","Thấp"))),"")</f>
        <v>Thấp</v>
      </c>
      <c r="J192" s="31"/>
      <c r="K192" s="24"/>
    </row>
    <row r="193" spans="2:11" x14ac:dyDescent="0.25">
      <c r="B193" s="87"/>
      <c r="C193" s="81"/>
      <c r="D193" s="87"/>
      <c r="E193" s="87"/>
      <c r="F193" s="124"/>
      <c r="G193" s="87"/>
      <c r="H193" s="124"/>
      <c r="I193" s="87"/>
      <c r="J193" s="31"/>
      <c r="K193" s="24"/>
    </row>
    <row r="194" spans="2:11" x14ac:dyDescent="0.25">
      <c r="B194" s="87"/>
      <c r="C194" s="81"/>
      <c r="D194" s="87"/>
      <c r="E194" s="87"/>
      <c r="F194" s="124"/>
      <c r="G194" s="87"/>
      <c r="H194" s="124"/>
      <c r="I194" s="87"/>
      <c r="J194" s="31"/>
      <c r="K194" s="24"/>
    </row>
    <row r="195" spans="2:11" x14ac:dyDescent="0.25">
      <c r="B195" s="87"/>
      <c r="C195" s="81"/>
      <c r="D195" s="87"/>
      <c r="E195" s="87"/>
      <c r="F195" s="124"/>
      <c r="G195" s="87"/>
      <c r="H195" s="124"/>
      <c r="I195" s="87"/>
      <c r="J195" s="31"/>
      <c r="K195" s="24"/>
    </row>
    <row r="196" spans="2:11" x14ac:dyDescent="0.25">
      <c r="B196" s="87"/>
      <c r="C196" s="81"/>
      <c r="D196" s="87"/>
      <c r="E196" s="87"/>
      <c r="F196" s="124"/>
      <c r="G196" s="87"/>
      <c r="H196" s="124"/>
      <c r="I196" s="87"/>
      <c r="J196" s="31"/>
      <c r="K196" s="24"/>
    </row>
    <row r="197" spans="2:11" x14ac:dyDescent="0.25">
      <c r="B197" s="87"/>
      <c r="C197" s="122" t="s">
        <v>491</v>
      </c>
      <c r="D197" s="84" t="s">
        <v>630</v>
      </c>
      <c r="E197" s="86">
        <f>'A5'!D24</f>
        <v>110</v>
      </c>
      <c r="F197" s="123">
        <f>'B15'!T60</f>
        <v>7.5</v>
      </c>
      <c r="G197" s="84" t="str">
        <f>IFERROR(IF(F197="(-)","(-)", IF(F197&gt;70,"Cao",IF(F197&gt;=50,"Trung Bình","Thấp"))),"")</f>
        <v>Thấp</v>
      </c>
      <c r="H197" s="123">
        <f>'B16'!T77</f>
        <v>0</v>
      </c>
      <c r="I197" s="84" t="str">
        <f>IFERROR(IF(H197="(-)","(-)",IF(H197&gt;70,"Cao",IF(H197&gt;=50,"Trung Bình","Thấp"))),"")</f>
        <v>Thấp</v>
      </c>
      <c r="J197" s="31"/>
      <c r="K197" s="24"/>
    </row>
    <row r="198" spans="2:11" x14ac:dyDescent="0.25">
      <c r="B198" s="87"/>
      <c r="C198" s="81"/>
      <c r="D198" s="87"/>
      <c r="E198" s="87"/>
      <c r="F198" s="124"/>
      <c r="G198" s="87"/>
      <c r="H198" s="124"/>
      <c r="I198" s="87"/>
      <c r="J198" s="31"/>
      <c r="K198" s="24"/>
    </row>
    <row r="199" spans="2:11" x14ac:dyDescent="0.25">
      <c r="B199" s="87"/>
      <c r="C199" s="81"/>
      <c r="D199" s="87"/>
      <c r="E199" s="87"/>
      <c r="F199" s="124"/>
      <c r="G199" s="87"/>
      <c r="H199" s="124"/>
      <c r="I199" s="87"/>
      <c r="J199" s="31"/>
      <c r="K199" s="24"/>
    </row>
    <row r="200" spans="2:11" x14ac:dyDescent="0.25">
      <c r="B200" s="87"/>
      <c r="C200" s="81"/>
      <c r="D200" s="87"/>
      <c r="E200" s="87"/>
      <c r="F200" s="124"/>
      <c r="G200" s="87"/>
      <c r="H200" s="124"/>
      <c r="I200" s="87"/>
      <c r="J200" s="31"/>
      <c r="K200" s="24"/>
    </row>
    <row r="201" spans="2:11" x14ac:dyDescent="0.25">
      <c r="B201" s="87"/>
      <c r="C201" s="81"/>
      <c r="D201" s="87"/>
      <c r="E201" s="87"/>
      <c r="F201" s="124"/>
      <c r="G201" s="87"/>
      <c r="H201" s="124"/>
      <c r="I201" s="87"/>
      <c r="J201" s="31"/>
      <c r="K201" s="24"/>
    </row>
    <row r="202" spans="2:11" x14ac:dyDescent="0.25">
      <c r="B202" s="87"/>
      <c r="C202" s="122" t="s">
        <v>492</v>
      </c>
      <c r="D202" s="84" t="s">
        <v>630</v>
      </c>
      <c r="E202" s="86">
        <f>'A5'!D25</f>
        <v>127</v>
      </c>
      <c r="F202" s="123">
        <f>'B15'!U60</f>
        <v>67.5</v>
      </c>
      <c r="G202" s="84" t="str">
        <f>IFERROR(IF(F202="(-)","(-)", IF(F202&gt;70,"Cao",IF(F202&gt;=50,"Trung Bình","Thấp"))),"")</f>
        <v>Trung Bình</v>
      </c>
      <c r="H202" s="123">
        <f>'B16'!U77</f>
        <v>0</v>
      </c>
      <c r="I202" s="84" t="str">
        <f>IFERROR(IF(H202="(-)","(-)",IF(H202&gt;70,"Cao",IF(H202&gt;=50,"Trung Bình","Thấp"))),"")</f>
        <v>Thấp</v>
      </c>
      <c r="J202" s="31"/>
      <c r="K202" s="24"/>
    </row>
    <row r="203" spans="2:11" x14ac:dyDescent="0.25">
      <c r="B203" s="87"/>
      <c r="C203" s="81"/>
      <c r="D203" s="87"/>
      <c r="E203" s="87"/>
      <c r="F203" s="124"/>
      <c r="G203" s="87"/>
      <c r="H203" s="124"/>
      <c r="I203" s="87"/>
      <c r="J203" s="31"/>
      <c r="K203" s="24"/>
    </row>
    <row r="204" spans="2:11" x14ac:dyDescent="0.25">
      <c r="B204" s="87"/>
      <c r="C204" s="81"/>
      <c r="D204" s="87"/>
      <c r="E204" s="87"/>
      <c r="F204" s="124"/>
      <c r="G204" s="87"/>
      <c r="H204" s="124"/>
      <c r="I204" s="87"/>
      <c r="J204" s="31"/>
      <c r="K204" s="24"/>
    </row>
    <row r="205" spans="2:11" x14ac:dyDescent="0.25">
      <c r="B205" s="87"/>
      <c r="C205" s="81"/>
      <c r="D205" s="87"/>
      <c r="E205" s="87"/>
      <c r="F205" s="124"/>
      <c r="G205" s="87"/>
      <c r="H205" s="124"/>
      <c r="I205" s="87"/>
      <c r="J205" s="31"/>
      <c r="K205" s="24"/>
    </row>
    <row r="206" spans="2:11" x14ac:dyDescent="0.25">
      <c r="B206" s="87"/>
      <c r="C206" s="81"/>
      <c r="D206" s="87"/>
      <c r="E206" s="87"/>
      <c r="F206" s="124"/>
      <c r="G206" s="87"/>
      <c r="H206" s="124"/>
      <c r="I206" s="87"/>
      <c r="J206" s="31"/>
      <c r="K206" s="24"/>
    </row>
    <row r="207" spans="2:11" x14ac:dyDescent="0.25">
      <c r="B207" s="87"/>
      <c r="C207" s="122" t="s">
        <v>493</v>
      </c>
      <c r="D207" s="84" t="s">
        <v>630</v>
      </c>
      <c r="E207" s="86">
        <f>'A5'!D26</f>
        <v>121</v>
      </c>
      <c r="F207" s="123">
        <f>'B15'!V60</f>
        <v>87.5</v>
      </c>
      <c r="G207" s="84" t="str">
        <f>IFERROR(IF(F207="(-)","(-)", IF(F207&gt;70,"Cao",IF(F207&gt;=50,"Trung Bình","Thấp"))),"")</f>
        <v>Cao</v>
      </c>
      <c r="H207" s="123">
        <f>'B16'!V77</f>
        <v>0</v>
      </c>
      <c r="I207" s="84" t="str">
        <f>IFERROR(IF(H207="(-)","(-)",IF(H207&gt;70,"Cao",IF(H207&gt;=50,"Trung Bình","Thấp"))),"")</f>
        <v>Thấp</v>
      </c>
      <c r="J207" s="31"/>
      <c r="K207" s="24"/>
    </row>
    <row r="208" spans="2:11" x14ac:dyDescent="0.25">
      <c r="B208" s="87"/>
      <c r="C208" s="81"/>
      <c r="D208" s="87"/>
      <c r="E208" s="87"/>
      <c r="F208" s="124"/>
      <c r="G208" s="87"/>
      <c r="H208" s="124"/>
      <c r="I208" s="87"/>
      <c r="J208" s="31"/>
      <c r="K208" s="24"/>
    </row>
    <row r="209" spans="2:11" x14ac:dyDescent="0.25">
      <c r="B209" s="87"/>
      <c r="C209" s="81"/>
      <c r="D209" s="87"/>
      <c r="E209" s="87"/>
      <c r="F209" s="124"/>
      <c r="G209" s="87"/>
      <c r="H209" s="124"/>
      <c r="I209" s="87"/>
      <c r="J209" s="31"/>
      <c r="K209" s="24"/>
    </row>
    <row r="210" spans="2:11" x14ac:dyDescent="0.25">
      <c r="B210" s="87"/>
      <c r="C210" s="81"/>
      <c r="D210" s="87"/>
      <c r="E210" s="87"/>
      <c r="F210" s="124"/>
      <c r="G210" s="87"/>
      <c r="H210" s="124"/>
      <c r="I210" s="87"/>
      <c r="J210" s="31"/>
      <c r="K210" s="24"/>
    </row>
    <row r="211" spans="2:11" x14ac:dyDescent="0.25">
      <c r="B211" s="87"/>
      <c r="C211" s="81"/>
      <c r="D211" s="87"/>
      <c r="E211" s="87"/>
      <c r="F211" s="124"/>
      <c r="G211" s="87"/>
      <c r="H211" s="124"/>
      <c r="I211" s="87"/>
      <c r="J211" s="31"/>
      <c r="K211" s="24"/>
    </row>
    <row r="212" spans="2:11" x14ac:dyDescent="0.25">
      <c r="B212" s="87"/>
      <c r="C212" s="122" t="s">
        <v>494</v>
      </c>
      <c r="D212" s="84" t="s">
        <v>630</v>
      </c>
      <c r="E212" s="86">
        <f>'A5'!D27</f>
        <v>72</v>
      </c>
      <c r="F212" s="123">
        <f>'B15'!W60</f>
        <v>7.5</v>
      </c>
      <c r="G212" s="84" t="str">
        <f>IFERROR(IF(F212="(-)","(-)", IF(F212&gt;70,"Cao",IF(F212&gt;=50,"Trung Bình","Thấp"))),"")</f>
        <v>Thấp</v>
      </c>
      <c r="H212" s="123">
        <f>'B16'!W77</f>
        <v>0</v>
      </c>
      <c r="I212" s="84" t="str">
        <f>IFERROR(IF(H212="(-)","(-)",IF(H212&gt;70,"Cao",IF(H212&gt;=50,"Trung Bình","Thấp"))),"")</f>
        <v>Thấp</v>
      </c>
      <c r="J212" s="31"/>
      <c r="K212" s="24"/>
    </row>
    <row r="213" spans="2:11" x14ac:dyDescent="0.25">
      <c r="B213" s="87"/>
      <c r="C213" s="81"/>
      <c r="D213" s="87"/>
      <c r="E213" s="87"/>
      <c r="F213" s="124"/>
      <c r="G213" s="87"/>
      <c r="H213" s="124"/>
      <c r="I213" s="87"/>
      <c r="J213" s="31"/>
      <c r="K213" s="24"/>
    </row>
    <row r="214" spans="2:11" x14ac:dyDescent="0.25">
      <c r="B214" s="87"/>
      <c r="C214" s="81"/>
      <c r="D214" s="87"/>
      <c r="E214" s="87"/>
      <c r="F214" s="124"/>
      <c r="G214" s="87"/>
      <c r="H214" s="124"/>
      <c r="I214" s="87"/>
      <c r="J214" s="31"/>
      <c r="K214" s="24"/>
    </row>
    <row r="215" spans="2:11" x14ac:dyDescent="0.25">
      <c r="B215" s="87"/>
      <c r="C215" s="81"/>
      <c r="D215" s="87"/>
      <c r="E215" s="87"/>
      <c r="F215" s="124"/>
      <c r="G215" s="87"/>
      <c r="H215" s="124"/>
      <c r="I215" s="87"/>
      <c r="J215" s="31"/>
      <c r="K215" s="24"/>
    </row>
    <row r="216" spans="2:11" x14ac:dyDescent="0.25">
      <c r="B216" s="87"/>
      <c r="C216" s="81"/>
      <c r="D216" s="87"/>
      <c r="E216" s="87"/>
      <c r="F216" s="124"/>
      <c r="G216" s="87"/>
      <c r="H216" s="124"/>
      <c r="I216" s="87"/>
      <c r="J216" s="31"/>
      <c r="K216" s="24"/>
    </row>
    <row r="217" spans="2:11" x14ac:dyDescent="0.25">
      <c r="B217" s="87"/>
      <c r="C217" s="122" t="s">
        <v>495</v>
      </c>
      <c r="D217" s="84" t="s">
        <v>630</v>
      </c>
      <c r="E217" s="86">
        <f>'A5'!D28</f>
        <v>122</v>
      </c>
      <c r="F217" s="123">
        <f>'B15'!X60</f>
        <v>15</v>
      </c>
      <c r="G217" s="84" t="str">
        <f>IFERROR(IF(F217="(-)","(-)", IF(F217&gt;70,"Cao",IF(F217&gt;=50,"Trung Bình","Thấp"))),"")</f>
        <v>Thấp</v>
      </c>
      <c r="H217" s="123">
        <f>'B16'!X77</f>
        <v>0</v>
      </c>
      <c r="I217" s="84" t="str">
        <f>IFERROR(IF(H217="(-)","(-)",IF(H217&gt;70,"Cao",IF(H217&gt;=50,"Trung Bình","Thấp"))),"")</f>
        <v>Thấp</v>
      </c>
      <c r="J217" s="31"/>
      <c r="K217" s="24"/>
    </row>
    <row r="218" spans="2:11" x14ac:dyDescent="0.25">
      <c r="B218" s="87"/>
      <c r="C218" s="81"/>
      <c r="D218" s="87"/>
      <c r="E218" s="87"/>
      <c r="F218" s="124"/>
      <c r="G218" s="87"/>
      <c r="H218" s="124"/>
      <c r="I218" s="87"/>
      <c r="J218" s="31"/>
      <c r="K218" s="24"/>
    </row>
    <row r="219" spans="2:11" x14ac:dyDescent="0.25">
      <c r="B219" s="87"/>
      <c r="C219" s="81"/>
      <c r="D219" s="87"/>
      <c r="E219" s="87"/>
      <c r="F219" s="124"/>
      <c r="G219" s="87"/>
      <c r="H219" s="124"/>
      <c r="I219" s="87"/>
      <c r="J219" s="31"/>
      <c r="K219" s="24"/>
    </row>
    <row r="220" spans="2:11" x14ac:dyDescent="0.25">
      <c r="B220" s="87"/>
      <c r="C220" s="81"/>
      <c r="D220" s="87"/>
      <c r="E220" s="87"/>
      <c r="F220" s="124"/>
      <c r="G220" s="87"/>
      <c r="H220" s="124"/>
      <c r="I220" s="87"/>
      <c r="J220" s="31"/>
      <c r="K220" s="24"/>
    </row>
    <row r="221" spans="2:11" x14ac:dyDescent="0.25">
      <c r="B221" s="87"/>
      <c r="C221" s="81"/>
      <c r="D221" s="87"/>
      <c r="E221" s="87"/>
      <c r="F221" s="124"/>
      <c r="G221" s="87"/>
      <c r="H221" s="124"/>
      <c r="I221" s="87"/>
      <c r="J221" s="31"/>
      <c r="K221" s="24"/>
    </row>
    <row r="222" spans="2:11" x14ac:dyDescent="0.25">
      <c r="B222" s="87"/>
      <c r="C222" s="122" t="s">
        <v>496</v>
      </c>
      <c r="D222" s="84" t="s">
        <v>630</v>
      </c>
      <c r="E222" s="86">
        <f>'A5'!D29</f>
        <v>72</v>
      </c>
      <c r="F222" s="123">
        <f>'B15'!Y60</f>
        <v>0</v>
      </c>
      <c r="G222" s="84" t="str">
        <f>IFERROR(IF(F222="(-)","(-)", IF(F222&gt;70,"Cao",IF(F222&gt;=50,"Trung Bình","Thấp"))),"")</f>
        <v>Thấp</v>
      </c>
      <c r="H222" s="123">
        <f>'B16'!Y77</f>
        <v>0</v>
      </c>
      <c r="I222" s="84" t="str">
        <f>IFERROR(IF(H222="(-)","(-)",IF(H222&gt;70,"Cao",IF(H222&gt;=50,"Trung Bình","Thấp"))),"")</f>
        <v>Thấp</v>
      </c>
      <c r="J222" s="31"/>
      <c r="K222" s="24"/>
    </row>
    <row r="223" spans="2:11" x14ac:dyDescent="0.25">
      <c r="B223" s="87"/>
      <c r="C223" s="81"/>
      <c r="D223" s="87"/>
      <c r="E223" s="87"/>
      <c r="F223" s="124"/>
      <c r="G223" s="87"/>
      <c r="H223" s="124"/>
      <c r="I223" s="87"/>
      <c r="J223" s="31"/>
      <c r="K223" s="24"/>
    </row>
    <row r="224" spans="2:11" x14ac:dyDescent="0.25">
      <c r="B224" s="87"/>
      <c r="C224" s="81"/>
      <c r="D224" s="87"/>
      <c r="E224" s="87"/>
      <c r="F224" s="124"/>
      <c r="G224" s="87"/>
      <c r="H224" s="124"/>
      <c r="I224" s="87"/>
      <c r="J224" s="31"/>
      <c r="K224" s="24"/>
    </row>
    <row r="225" spans="1:11" x14ac:dyDescent="0.25">
      <c r="B225" s="87"/>
      <c r="C225" s="81"/>
      <c r="D225" s="87"/>
      <c r="E225" s="87"/>
      <c r="F225" s="124"/>
      <c r="G225" s="87"/>
      <c r="H225" s="124"/>
      <c r="I225" s="87"/>
      <c r="J225" s="31"/>
      <c r="K225" s="24"/>
    </row>
    <row r="226" spans="1:11" x14ac:dyDescent="0.25">
      <c r="B226" s="87"/>
      <c r="C226" s="81"/>
      <c r="D226" s="87"/>
      <c r="E226" s="87"/>
      <c r="F226" s="124"/>
      <c r="G226" s="87"/>
      <c r="H226" s="124"/>
      <c r="I226" s="87"/>
      <c r="J226" s="31"/>
      <c r="K226" s="24"/>
    </row>
    <row r="227" spans="1:11" x14ac:dyDescent="0.25">
      <c r="A227" s="5" t="s">
        <v>420</v>
      </c>
    </row>
  </sheetData>
  <sheetProtection formatCells="0" formatColumns="0" formatRows="0" insertColumns="0" insertRows="0" insertHyperlinks="0" deleteColumns="0" deleteRows="0" sort="0" autoFilter="0" pivotTables="0"/>
  <mergeCells count="316">
    <mergeCell ref="H222:H226"/>
    <mergeCell ref="I222:I226"/>
    <mergeCell ref="B117:B226"/>
    <mergeCell ref="C222:C226"/>
    <mergeCell ref="D222:D226"/>
    <mergeCell ref="E222:E226"/>
    <mergeCell ref="F222:F226"/>
    <mergeCell ref="G222:G226"/>
    <mergeCell ref="H212:H216"/>
    <mergeCell ref="I212:I216"/>
    <mergeCell ref="C217:C221"/>
    <mergeCell ref="D217:D221"/>
    <mergeCell ref="E217:E221"/>
    <mergeCell ref="F217:F221"/>
    <mergeCell ref="G217:G221"/>
    <mergeCell ref="H217:H221"/>
    <mergeCell ref="I217:I221"/>
    <mergeCell ref="C212:C216"/>
    <mergeCell ref="D212:D216"/>
    <mergeCell ref="E212:E216"/>
    <mergeCell ref="F212:F216"/>
    <mergeCell ref="G212:G216"/>
    <mergeCell ref="H202:H206"/>
    <mergeCell ref="I202:I206"/>
    <mergeCell ref="C207:C211"/>
    <mergeCell ref="D207:D211"/>
    <mergeCell ref="E207:E211"/>
    <mergeCell ref="F207:F211"/>
    <mergeCell ref="G207:G211"/>
    <mergeCell ref="H207:H211"/>
    <mergeCell ref="I207:I211"/>
    <mergeCell ref="C202:C206"/>
    <mergeCell ref="D202:D206"/>
    <mergeCell ref="E202:E206"/>
    <mergeCell ref="F202:F206"/>
    <mergeCell ref="G202:G206"/>
    <mergeCell ref="H192:H196"/>
    <mergeCell ref="I192:I196"/>
    <mergeCell ref="C197:C201"/>
    <mergeCell ref="D197:D201"/>
    <mergeCell ref="E197:E201"/>
    <mergeCell ref="F197:F201"/>
    <mergeCell ref="G197:G201"/>
    <mergeCell ref="H197:H201"/>
    <mergeCell ref="I197:I201"/>
    <mergeCell ref="C192:C196"/>
    <mergeCell ref="D192:D196"/>
    <mergeCell ref="E192:E196"/>
    <mergeCell ref="F192:F196"/>
    <mergeCell ref="G192:G196"/>
    <mergeCell ref="H182:H186"/>
    <mergeCell ref="I182:I186"/>
    <mergeCell ref="C187:C191"/>
    <mergeCell ref="D187:D191"/>
    <mergeCell ref="E187:E191"/>
    <mergeCell ref="F187:F191"/>
    <mergeCell ref="G187:G191"/>
    <mergeCell ref="H187:H191"/>
    <mergeCell ref="I187:I191"/>
    <mergeCell ref="C182:C186"/>
    <mergeCell ref="D182:D186"/>
    <mergeCell ref="E182:E186"/>
    <mergeCell ref="F182:F186"/>
    <mergeCell ref="G182:G186"/>
    <mergeCell ref="H172:H176"/>
    <mergeCell ref="I172:I176"/>
    <mergeCell ref="C177:C181"/>
    <mergeCell ref="D177:D181"/>
    <mergeCell ref="E177:E181"/>
    <mergeCell ref="F177:F181"/>
    <mergeCell ref="G177:G181"/>
    <mergeCell ref="H177:H181"/>
    <mergeCell ref="I177:I181"/>
    <mergeCell ref="C172:C176"/>
    <mergeCell ref="D172:D176"/>
    <mergeCell ref="E172:E176"/>
    <mergeCell ref="F172:F176"/>
    <mergeCell ref="G172:G176"/>
    <mergeCell ref="H162:H166"/>
    <mergeCell ref="I162:I166"/>
    <mergeCell ref="C167:C171"/>
    <mergeCell ref="D167:D171"/>
    <mergeCell ref="E167:E171"/>
    <mergeCell ref="F167:F171"/>
    <mergeCell ref="G167:G171"/>
    <mergeCell ref="H167:H171"/>
    <mergeCell ref="I167:I171"/>
    <mergeCell ref="C162:C166"/>
    <mergeCell ref="D162:D166"/>
    <mergeCell ref="E162:E166"/>
    <mergeCell ref="F162:F166"/>
    <mergeCell ref="G162:G166"/>
    <mergeCell ref="H152:H156"/>
    <mergeCell ref="I152:I156"/>
    <mergeCell ref="C157:C161"/>
    <mergeCell ref="D157:D161"/>
    <mergeCell ref="E157:E161"/>
    <mergeCell ref="F157:F161"/>
    <mergeCell ref="G157:G161"/>
    <mergeCell ref="H157:H161"/>
    <mergeCell ref="I157:I161"/>
    <mergeCell ref="C152:C156"/>
    <mergeCell ref="D152:D156"/>
    <mergeCell ref="E152:E156"/>
    <mergeCell ref="F152:F156"/>
    <mergeCell ref="G152:G156"/>
    <mergeCell ref="H142:H146"/>
    <mergeCell ref="I142:I146"/>
    <mergeCell ref="C147:C151"/>
    <mergeCell ref="D147:D151"/>
    <mergeCell ref="E147:E151"/>
    <mergeCell ref="F147:F151"/>
    <mergeCell ref="G147:G151"/>
    <mergeCell ref="H147:H151"/>
    <mergeCell ref="I147:I151"/>
    <mergeCell ref="C142:C146"/>
    <mergeCell ref="D142:D146"/>
    <mergeCell ref="E142:E146"/>
    <mergeCell ref="F142:F146"/>
    <mergeCell ref="G142:G146"/>
    <mergeCell ref="H132:H136"/>
    <mergeCell ref="I132:I136"/>
    <mergeCell ref="C137:C141"/>
    <mergeCell ref="D137:D141"/>
    <mergeCell ref="E137:E141"/>
    <mergeCell ref="F137:F141"/>
    <mergeCell ref="G137:G141"/>
    <mergeCell ref="H137:H141"/>
    <mergeCell ref="I137:I141"/>
    <mergeCell ref="C132:C136"/>
    <mergeCell ref="D132:D136"/>
    <mergeCell ref="E132:E136"/>
    <mergeCell ref="F132:F136"/>
    <mergeCell ref="G132:G136"/>
    <mergeCell ref="H122:H126"/>
    <mergeCell ref="I122:I126"/>
    <mergeCell ref="C127:C131"/>
    <mergeCell ref="D127:D131"/>
    <mergeCell ref="E127:E131"/>
    <mergeCell ref="F127:F131"/>
    <mergeCell ref="G127:G131"/>
    <mergeCell ref="H127:H131"/>
    <mergeCell ref="I127:I131"/>
    <mergeCell ref="C122:C126"/>
    <mergeCell ref="D122:D126"/>
    <mergeCell ref="E122:E126"/>
    <mergeCell ref="F122:F126"/>
    <mergeCell ref="G122:G126"/>
    <mergeCell ref="H112:H116"/>
    <mergeCell ref="I112:I116"/>
    <mergeCell ref="B7:B116"/>
    <mergeCell ref="C117:C121"/>
    <mergeCell ref="D117:D121"/>
    <mergeCell ref="E117:E121"/>
    <mergeCell ref="F117:F121"/>
    <mergeCell ref="G117:G121"/>
    <mergeCell ref="H117:H121"/>
    <mergeCell ref="I117:I121"/>
    <mergeCell ref="C112:C116"/>
    <mergeCell ref="D112:D116"/>
    <mergeCell ref="E112:E116"/>
    <mergeCell ref="F112:F116"/>
    <mergeCell ref="G112:G116"/>
    <mergeCell ref="H102:H106"/>
    <mergeCell ref="I102:I106"/>
    <mergeCell ref="C107:C111"/>
    <mergeCell ref="D107:D111"/>
    <mergeCell ref="E107:E111"/>
    <mergeCell ref="F107:F111"/>
    <mergeCell ref="G107:G111"/>
    <mergeCell ref="H107:H111"/>
    <mergeCell ref="I107:I111"/>
    <mergeCell ref="C102:C106"/>
    <mergeCell ref="D102:D106"/>
    <mergeCell ref="E102:E106"/>
    <mergeCell ref="F102:F106"/>
    <mergeCell ref="G102:G106"/>
    <mergeCell ref="H92:H96"/>
    <mergeCell ref="I92:I96"/>
    <mergeCell ref="C97:C101"/>
    <mergeCell ref="D97:D101"/>
    <mergeCell ref="E97:E101"/>
    <mergeCell ref="F97:F101"/>
    <mergeCell ref="G97:G101"/>
    <mergeCell ref="H97:H101"/>
    <mergeCell ref="I97:I101"/>
    <mergeCell ref="C92:C96"/>
    <mergeCell ref="D92:D96"/>
    <mergeCell ref="E92:E96"/>
    <mergeCell ref="F92:F96"/>
    <mergeCell ref="G92:G96"/>
    <mergeCell ref="H82:H86"/>
    <mergeCell ref="I82:I86"/>
    <mergeCell ref="C87:C91"/>
    <mergeCell ref="D87:D91"/>
    <mergeCell ref="E87:E91"/>
    <mergeCell ref="F87:F91"/>
    <mergeCell ref="G87:G91"/>
    <mergeCell ref="H87:H91"/>
    <mergeCell ref="I87:I91"/>
    <mergeCell ref="C82:C86"/>
    <mergeCell ref="D82:D86"/>
    <mergeCell ref="E82:E86"/>
    <mergeCell ref="F82:F86"/>
    <mergeCell ref="G82:G86"/>
    <mergeCell ref="H72:H76"/>
    <mergeCell ref="I72:I76"/>
    <mergeCell ref="C77:C81"/>
    <mergeCell ref="D77:D81"/>
    <mergeCell ref="E77:E81"/>
    <mergeCell ref="F77:F81"/>
    <mergeCell ref="G77:G81"/>
    <mergeCell ref="H77:H81"/>
    <mergeCell ref="I77:I81"/>
    <mergeCell ref="C72:C76"/>
    <mergeCell ref="D72:D76"/>
    <mergeCell ref="E72:E76"/>
    <mergeCell ref="F72:F76"/>
    <mergeCell ref="G72:G76"/>
    <mergeCell ref="H62:H66"/>
    <mergeCell ref="I62:I66"/>
    <mergeCell ref="C67:C71"/>
    <mergeCell ref="D67:D71"/>
    <mergeCell ref="E67:E71"/>
    <mergeCell ref="F67:F71"/>
    <mergeCell ref="G67:G71"/>
    <mergeCell ref="H67:H71"/>
    <mergeCell ref="I67:I71"/>
    <mergeCell ref="C62:C66"/>
    <mergeCell ref="D62:D66"/>
    <mergeCell ref="E62:E66"/>
    <mergeCell ref="F62:F66"/>
    <mergeCell ref="G62:G66"/>
    <mergeCell ref="H52:H56"/>
    <mergeCell ref="I52:I56"/>
    <mergeCell ref="C57:C61"/>
    <mergeCell ref="D57:D61"/>
    <mergeCell ref="E57:E61"/>
    <mergeCell ref="F57:F61"/>
    <mergeCell ref="G57:G61"/>
    <mergeCell ref="H57:H61"/>
    <mergeCell ref="I57:I61"/>
    <mergeCell ref="C52:C56"/>
    <mergeCell ref="D52:D56"/>
    <mergeCell ref="E52:E56"/>
    <mergeCell ref="F52:F56"/>
    <mergeCell ref="G52:G56"/>
    <mergeCell ref="H42:H46"/>
    <mergeCell ref="I42:I46"/>
    <mergeCell ref="C47:C51"/>
    <mergeCell ref="D47:D51"/>
    <mergeCell ref="E47:E51"/>
    <mergeCell ref="F47:F51"/>
    <mergeCell ref="G47:G51"/>
    <mergeCell ref="H47:H51"/>
    <mergeCell ref="I47:I51"/>
    <mergeCell ref="C42:C46"/>
    <mergeCell ref="D42:D46"/>
    <mergeCell ref="E42:E46"/>
    <mergeCell ref="F42:F46"/>
    <mergeCell ref="G42:G46"/>
    <mergeCell ref="H32:H36"/>
    <mergeCell ref="I32:I36"/>
    <mergeCell ref="C37:C41"/>
    <mergeCell ref="D37:D41"/>
    <mergeCell ref="E37:E41"/>
    <mergeCell ref="F37:F41"/>
    <mergeCell ref="G37:G41"/>
    <mergeCell ref="H37:H41"/>
    <mergeCell ref="I37:I41"/>
    <mergeCell ref="C32:C36"/>
    <mergeCell ref="D32:D36"/>
    <mergeCell ref="E32:E36"/>
    <mergeCell ref="F32:F36"/>
    <mergeCell ref="G32:G36"/>
    <mergeCell ref="H22:H26"/>
    <mergeCell ref="I22:I26"/>
    <mergeCell ref="C27:C31"/>
    <mergeCell ref="D27:D31"/>
    <mergeCell ref="E27:E31"/>
    <mergeCell ref="F27:F31"/>
    <mergeCell ref="G27:G31"/>
    <mergeCell ref="H27:H31"/>
    <mergeCell ref="I27:I31"/>
    <mergeCell ref="C22:C26"/>
    <mergeCell ref="D22:D26"/>
    <mergeCell ref="E22:E26"/>
    <mergeCell ref="F22:F26"/>
    <mergeCell ref="G22:G26"/>
    <mergeCell ref="H12:H16"/>
    <mergeCell ref="I12:I16"/>
    <mergeCell ref="C17:C21"/>
    <mergeCell ref="D17:D21"/>
    <mergeCell ref="E17:E21"/>
    <mergeCell ref="F17:F21"/>
    <mergeCell ref="G17:G21"/>
    <mergeCell ref="H17:H21"/>
    <mergeCell ref="I17:I21"/>
    <mergeCell ref="C12:C16"/>
    <mergeCell ref="D12:D16"/>
    <mergeCell ref="E12:E16"/>
    <mergeCell ref="F12:F16"/>
    <mergeCell ref="G12:G16"/>
    <mergeCell ref="H4:I4"/>
    <mergeCell ref="C7:C11"/>
    <mergeCell ref="D7:D11"/>
    <mergeCell ref="E7:E11"/>
    <mergeCell ref="F7:F11"/>
    <mergeCell ref="G7:G11"/>
    <mergeCell ref="H7:H11"/>
    <mergeCell ref="I7:I11"/>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226" xr:uid="{00000000-0002-0000-26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600-000000000000}">
          <x14:formula1>
            <xm:f>Data!$D$94:$D$98</xm:f>
          </x14:formula1>
          <xm:sqref>J7:J226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37"/>
  <sheetViews>
    <sheetView showGridLines="0" workbookViewId="0">
      <pane ySplit="7" topLeftCell="A8" activePane="bottomLeft" state="frozen"/>
      <selection pane="bottomLeft"/>
    </sheetView>
  </sheetViews>
  <sheetFormatPr defaultRowHeight="15.75" x14ac:dyDescent="0.25"/>
  <cols>
    <col min="1" max="1" width="3" customWidth="1"/>
    <col min="2" max="2" width="4.25" customWidth="1"/>
    <col min="3" max="3" width="20" customWidth="1"/>
    <col min="4" max="15" width="10" customWidth="1"/>
  </cols>
  <sheetData>
    <row r="2" spans="2:15" ht="16.5" x14ac:dyDescent="0.25">
      <c r="B2" s="14" t="s">
        <v>458</v>
      </c>
      <c r="C2" s="4"/>
      <c r="D2" s="4"/>
      <c r="E2" s="4"/>
      <c r="F2" s="4"/>
      <c r="G2" s="4"/>
      <c r="H2" s="4"/>
      <c r="I2" s="4"/>
      <c r="J2" s="4"/>
      <c r="K2" s="4"/>
      <c r="L2" s="4"/>
      <c r="M2" s="4"/>
      <c r="N2" s="4"/>
      <c r="O2" s="4"/>
    </row>
    <row r="3" spans="2:15" ht="16.5" x14ac:dyDescent="0.25">
      <c r="B3" s="14" t="s">
        <v>459</v>
      </c>
      <c r="C3" s="4"/>
      <c r="D3" s="4"/>
      <c r="E3" s="4"/>
      <c r="F3" s="4"/>
      <c r="G3" s="4"/>
      <c r="H3" s="4"/>
      <c r="I3" s="4"/>
      <c r="J3" s="4"/>
      <c r="K3" s="4"/>
      <c r="L3" s="4"/>
      <c r="M3" s="4"/>
      <c r="N3" s="4"/>
      <c r="O3" s="4"/>
    </row>
    <row r="4" spans="2:15" x14ac:dyDescent="0.25">
      <c r="B4" s="78" t="s">
        <v>425</v>
      </c>
      <c r="C4" s="78" t="s">
        <v>460</v>
      </c>
      <c r="D4" s="78" t="s">
        <v>461</v>
      </c>
      <c r="E4" s="78"/>
      <c r="F4" s="78"/>
      <c r="G4" s="78"/>
      <c r="H4" s="78"/>
      <c r="I4" s="78"/>
      <c r="J4" s="78"/>
      <c r="K4" s="78"/>
      <c r="L4" s="78"/>
      <c r="M4" s="78"/>
      <c r="N4" s="78" t="s">
        <v>462</v>
      </c>
      <c r="O4" s="78"/>
    </row>
    <row r="5" spans="2:15" x14ac:dyDescent="0.25">
      <c r="B5" s="78"/>
      <c r="C5" s="78"/>
      <c r="D5" s="78" t="s">
        <v>463</v>
      </c>
      <c r="E5" s="78" t="s">
        <v>464</v>
      </c>
      <c r="F5" s="78"/>
      <c r="G5" s="78"/>
      <c r="H5" s="78" t="s">
        <v>465</v>
      </c>
      <c r="I5" s="78"/>
      <c r="J5" s="78" t="s">
        <v>466</v>
      </c>
      <c r="K5" s="78"/>
      <c r="L5" s="78" t="s">
        <v>467</v>
      </c>
      <c r="M5" s="78"/>
      <c r="N5" s="78"/>
      <c r="O5" s="78"/>
    </row>
    <row r="6" spans="2:15" ht="47.25" x14ac:dyDescent="0.25">
      <c r="B6" s="78"/>
      <c r="C6" s="78"/>
      <c r="D6" s="78"/>
      <c r="E6" s="9" t="s">
        <v>468</v>
      </c>
      <c r="F6" s="9" t="s">
        <v>469</v>
      </c>
      <c r="G6" s="9" t="s">
        <v>470</v>
      </c>
      <c r="H6" s="9" t="s">
        <v>468</v>
      </c>
      <c r="I6" s="9" t="s">
        <v>469</v>
      </c>
      <c r="J6" s="9" t="s">
        <v>468</v>
      </c>
      <c r="K6" s="9" t="s">
        <v>471</v>
      </c>
      <c r="L6" s="9" t="s">
        <v>468</v>
      </c>
      <c r="M6" s="9" t="s">
        <v>471</v>
      </c>
      <c r="N6" s="9" t="s">
        <v>472</v>
      </c>
      <c r="O6" s="9" t="s">
        <v>473</v>
      </c>
    </row>
    <row r="7" spans="2:15" x14ac:dyDescent="0.25">
      <c r="B7" s="15"/>
      <c r="C7" s="15" t="s">
        <v>474</v>
      </c>
      <c r="D7" s="16">
        <f t="shared" ref="D7:M7" si="0">SUM(D8:D29)</f>
        <v>2599</v>
      </c>
      <c r="E7" s="16">
        <f t="shared" si="0"/>
        <v>8297</v>
      </c>
      <c r="F7" s="16">
        <f t="shared" si="0"/>
        <v>4176</v>
      </c>
      <c r="G7" s="16">
        <f t="shared" si="0"/>
        <v>4121</v>
      </c>
      <c r="H7" s="16">
        <f t="shared" si="0"/>
        <v>132</v>
      </c>
      <c r="I7" s="16">
        <f t="shared" si="0"/>
        <v>76</v>
      </c>
      <c r="J7" s="16">
        <f t="shared" si="0"/>
        <v>36</v>
      </c>
      <c r="K7" s="16">
        <f t="shared" si="0"/>
        <v>27</v>
      </c>
      <c r="L7" s="16">
        <f t="shared" si="0"/>
        <v>303</v>
      </c>
      <c r="M7" s="16">
        <f t="shared" si="0"/>
        <v>60</v>
      </c>
      <c r="N7" s="19">
        <f t="shared" ref="N7:N29" si="1">IF(H7&gt;0,(I7/H7)*100,"(-)")</f>
        <v>57.575757575757997</v>
      </c>
      <c r="O7" s="20">
        <f t="shared" ref="O7:O29" si="2">IF(E7&gt;0,(I7/E7)*100,"(-)")</f>
        <v>0.91599373267446005</v>
      </c>
    </row>
    <row r="8" spans="2:15" x14ac:dyDescent="0.25">
      <c r="B8" s="1">
        <v>1</v>
      </c>
      <c r="C8" s="11" t="s">
        <v>475</v>
      </c>
      <c r="D8" s="17">
        <v>165</v>
      </c>
      <c r="E8" s="18">
        <f t="shared" ref="E8:E29" si="3">SUM(F8:G8)</f>
        <v>633</v>
      </c>
      <c r="F8" s="17">
        <v>358</v>
      </c>
      <c r="G8" s="17">
        <v>275</v>
      </c>
      <c r="H8" s="17">
        <v>5</v>
      </c>
      <c r="I8" s="17">
        <v>3</v>
      </c>
      <c r="J8" s="17">
        <v>2</v>
      </c>
      <c r="K8" s="17">
        <v>2</v>
      </c>
      <c r="L8" s="17">
        <v>16</v>
      </c>
      <c r="M8" s="17">
        <v>1</v>
      </c>
      <c r="N8" s="20">
        <f t="shared" si="1"/>
        <v>60</v>
      </c>
      <c r="O8" s="20">
        <f t="shared" si="2"/>
        <v>0.47393364928909998</v>
      </c>
    </row>
    <row r="9" spans="2:15" x14ac:dyDescent="0.25">
      <c r="B9" s="1">
        <v>2</v>
      </c>
      <c r="C9" s="11" t="s">
        <v>476</v>
      </c>
      <c r="D9" s="17">
        <v>81</v>
      </c>
      <c r="E9" s="18">
        <f t="shared" si="3"/>
        <v>185</v>
      </c>
      <c r="F9" s="17">
        <v>125</v>
      </c>
      <c r="G9" s="17">
        <v>60</v>
      </c>
      <c r="H9" s="17">
        <v>4</v>
      </c>
      <c r="I9" s="17">
        <v>2</v>
      </c>
      <c r="J9" s="17">
        <v>1</v>
      </c>
      <c r="K9" s="17">
        <v>1</v>
      </c>
      <c r="L9" s="17">
        <v>8</v>
      </c>
      <c r="M9" s="17">
        <v>4</v>
      </c>
      <c r="N9" s="20">
        <f t="shared" si="1"/>
        <v>50</v>
      </c>
      <c r="O9" s="20">
        <f t="shared" si="2"/>
        <v>1.0810810810811</v>
      </c>
    </row>
    <row r="10" spans="2:15" x14ac:dyDescent="0.25">
      <c r="B10" s="1">
        <v>3</v>
      </c>
      <c r="C10" s="11" t="s">
        <v>477</v>
      </c>
      <c r="D10" s="17">
        <v>114</v>
      </c>
      <c r="E10" s="18">
        <f t="shared" si="3"/>
        <v>276</v>
      </c>
      <c r="F10" s="17">
        <v>171</v>
      </c>
      <c r="G10" s="17">
        <v>105</v>
      </c>
      <c r="H10" s="17">
        <v>7</v>
      </c>
      <c r="I10" s="17">
        <v>2</v>
      </c>
      <c r="J10" s="17">
        <v>1</v>
      </c>
      <c r="K10" s="17">
        <v>1</v>
      </c>
      <c r="L10" s="17">
        <v>13</v>
      </c>
      <c r="M10" s="17">
        <v>4</v>
      </c>
      <c r="N10" s="20">
        <f t="shared" si="1"/>
        <v>28.571428571428999</v>
      </c>
      <c r="O10" s="20">
        <f t="shared" si="2"/>
        <v>0.72463768115941996</v>
      </c>
    </row>
    <row r="11" spans="2:15" x14ac:dyDescent="0.25">
      <c r="B11" s="1">
        <v>4</v>
      </c>
      <c r="C11" s="11" t="s">
        <v>478</v>
      </c>
      <c r="D11" s="17">
        <v>88</v>
      </c>
      <c r="E11" s="18">
        <f t="shared" si="3"/>
        <v>241</v>
      </c>
      <c r="F11" s="17">
        <v>98</v>
      </c>
      <c r="G11" s="17">
        <v>143</v>
      </c>
      <c r="H11" s="17">
        <v>5</v>
      </c>
      <c r="I11" s="17">
        <v>4</v>
      </c>
      <c r="J11" s="17">
        <v>2</v>
      </c>
      <c r="K11" s="17">
        <v>2</v>
      </c>
      <c r="L11" s="17">
        <v>13</v>
      </c>
      <c r="M11" s="17">
        <v>4</v>
      </c>
      <c r="N11" s="20">
        <f t="shared" si="1"/>
        <v>80</v>
      </c>
      <c r="O11" s="20">
        <f t="shared" si="2"/>
        <v>1.6597510373444</v>
      </c>
    </row>
    <row r="12" spans="2:15" x14ac:dyDescent="0.25">
      <c r="B12" s="1">
        <v>5</v>
      </c>
      <c r="C12" s="11" t="s">
        <v>479</v>
      </c>
      <c r="D12" s="17">
        <v>109</v>
      </c>
      <c r="E12" s="18">
        <f t="shared" si="3"/>
        <v>312</v>
      </c>
      <c r="F12" s="17">
        <v>117</v>
      </c>
      <c r="G12" s="17">
        <v>195</v>
      </c>
      <c r="H12" s="17">
        <v>5</v>
      </c>
      <c r="I12" s="17">
        <v>2</v>
      </c>
      <c r="J12" s="17">
        <v>1</v>
      </c>
      <c r="K12" s="17">
        <v>1</v>
      </c>
      <c r="L12" s="17">
        <v>14</v>
      </c>
      <c r="M12" s="17">
        <v>0</v>
      </c>
      <c r="N12" s="20">
        <f t="shared" si="1"/>
        <v>40</v>
      </c>
      <c r="O12" s="20">
        <f t="shared" si="2"/>
        <v>0.64102564102563997</v>
      </c>
    </row>
    <row r="13" spans="2:15" x14ac:dyDescent="0.25">
      <c r="B13" s="1">
        <v>6</v>
      </c>
      <c r="C13" s="11" t="s">
        <v>480</v>
      </c>
      <c r="D13" s="17">
        <v>102</v>
      </c>
      <c r="E13" s="18">
        <f t="shared" si="3"/>
        <v>312</v>
      </c>
      <c r="F13" s="17">
        <v>101</v>
      </c>
      <c r="G13" s="17">
        <v>211</v>
      </c>
      <c r="H13" s="17">
        <v>8</v>
      </c>
      <c r="I13" s="17">
        <v>5</v>
      </c>
      <c r="J13" s="17">
        <v>1</v>
      </c>
      <c r="K13" s="17">
        <v>0</v>
      </c>
      <c r="L13" s="17">
        <v>14</v>
      </c>
      <c r="M13" s="17">
        <v>4</v>
      </c>
      <c r="N13" s="20">
        <f t="shared" si="1"/>
        <v>62.5</v>
      </c>
      <c r="O13" s="20">
        <f t="shared" si="2"/>
        <v>1.6025641025641</v>
      </c>
    </row>
    <row r="14" spans="2:15" x14ac:dyDescent="0.25">
      <c r="B14" s="1">
        <v>7</v>
      </c>
      <c r="C14" s="11" t="s">
        <v>481</v>
      </c>
      <c r="D14" s="17">
        <v>97</v>
      </c>
      <c r="E14" s="18">
        <f t="shared" si="3"/>
        <v>292</v>
      </c>
      <c r="F14" s="17">
        <v>138</v>
      </c>
      <c r="G14" s="17">
        <v>154</v>
      </c>
      <c r="H14" s="17">
        <v>5</v>
      </c>
      <c r="I14" s="17">
        <v>3</v>
      </c>
      <c r="J14" s="17">
        <v>3</v>
      </c>
      <c r="K14" s="17">
        <v>3</v>
      </c>
      <c r="L14" s="17">
        <v>13</v>
      </c>
      <c r="M14" s="17">
        <v>6</v>
      </c>
      <c r="N14" s="20">
        <f t="shared" si="1"/>
        <v>60</v>
      </c>
      <c r="O14" s="20">
        <f t="shared" si="2"/>
        <v>1.027397260274</v>
      </c>
    </row>
    <row r="15" spans="2:15" x14ac:dyDescent="0.25">
      <c r="B15" s="1">
        <v>8</v>
      </c>
      <c r="C15" s="11" t="s">
        <v>482</v>
      </c>
      <c r="D15" s="17">
        <v>102</v>
      </c>
      <c r="E15" s="18">
        <f t="shared" si="3"/>
        <v>348</v>
      </c>
      <c r="F15" s="17">
        <v>193</v>
      </c>
      <c r="G15" s="17">
        <v>155</v>
      </c>
      <c r="H15" s="17">
        <v>6</v>
      </c>
      <c r="I15" s="17">
        <v>4</v>
      </c>
      <c r="J15" s="17">
        <v>1</v>
      </c>
      <c r="K15" s="17">
        <v>0</v>
      </c>
      <c r="L15" s="17">
        <v>14</v>
      </c>
      <c r="M15" s="17">
        <v>6</v>
      </c>
      <c r="N15" s="20">
        <f t="shared" si="1"/>
        <v>66.666666666666998</v>
      </c>
      <c r="O15" s="20">
        <f t="shared" si="2"/>
        <v>1.1494252873563</v>
      </c>
    </row>
    <row r="16" spans="2:15" x14ac:dyDescent="0.25">
      <c r="B16" s="1">
        <v>9</v>
      </c>
      <c r="C16" s="11" t="s">
        <v>483</v>
      </c>
      <c r="D16" s="17">
        <v>149</v>
      </c>
      <c r="E16" s="18">
        <f t="shared" si="3"/>
        <v>525</v>
      </c>
      <c r="F16" s="17">
        <v>244</v>
      </c>
      <c r="G16" s="17">
        <v>281</v>
      </c>
      <c r="H16" s="17">
        <v>5</v>
      </c>
      <c r="I16" s="17">
        <v>4</v>
      </c>
      <c r="J16" s="17">
        <v>2</v>
      </c>
      <c r="K16" s="17">
        <v>2</v>
      </c>
      <c r="L16" s="17">
        <v>16</v>
      </c>
      <c r="M16" s="17">
        <v>4</v>
      </c>
      <c r="N16" s="20">
        <f t="shared" si="1"/>
        <v>80</v>
      </c>
      <c r="O16" s="20">
        <f t="shared" si="2"/>
        <v>0.76190476190475998</v>
      </c>
    </row>
    <row r="17" spans="1:15" x14ac:dyDescent="0.25">
      <c r="B17" s="1">
        <v>10</v>
      </c>
      <c r="C17" s="11" t="s">
        <v>484</v>
      </c>
      <c r="D17" s="17">
        <v>112</v>
      </c>
      <c r="E17" s="18">
        <f t="shared" si="3"/>
        <v>316</v>
      </c>
      <c r="F17" s="17">
        <v>156</v>
      </c>
      <c r="G17" s="17">
        <v>160</v>
      </c>
      <c r="H17" s="17">
        <v>7</v>
      </c>
      <c r="I17" s="17">
        <v>3</v>
      </c>
      <c r="J17" s="17">
        <v>1</v>
      </c>
      <c r="K17" s="17">
        <v>1</v>
      </c>
      <c r="L17" s="17">
        <v>14</v>
      </c>
      <c r="M17" s="17">
        <v>1</v>
      </c>
      <c r="N17" s="20">
        <f t="shared" si="1"/>
        <v>42.857142857143003</v>
      </c>
      <c r="O17" s="20">
        <f t="shared" si="2"/>
        <v>0.94936708860759</v>
      </c>
    </row>
    <row r="18" spans="1:15" x14ac:dyDescent="0.25">
      <c r="B18" s="1">
        <v>11</v>
      </c>
      <c r="C18" s="11" t="s">
        <v>485</v>
      </c>
      <c r="D18" s="17">
        <v>172</v>
      </c>
      <c r="E18" s="18">
        <f t="shared" si="3"/>
        <v>610</v>
      </c>
      <c r="F18" s="17">
        <v>275</v>
      </c>
      <c r="G18" s="17">
        <v>335</v>
      </c>
      <c r="H18" s="17">
        <v>7</v>
      </c>
      <c r="I18" s="17">
        <v>4</v>
      </c>
      <c r="J18" s="17">
        <v>5</v>
      </c>
      <c r="K18" s="17">
        <v>4</v>
      </c>
      <c r="L18" s="17">
        <v>20</v>
      </c>
      <c r="M18" s="17">
        <v>5</v>
      </c>
      <c r="N18" s="20">
        <f t="shared" si="1"/>
        <v>57.142857142856997</v>
      </c>
      <c r="O18" s="20">
        <f t="shared" si="2"/>
        <v>0.65573770491802996</v>
      </c>
    </row>
    <row r="19" spans="1:15" x14ac:dyDescent="0.25">
      <c r="B19" s="1">
        <v>12</v>
      </c>
      <c r="C19" s="11" t="s">
        <v>486</v>
      </c>
      <c r="D19" s="17">
        <v>161</v>
      </c>
      <c r="E19" s="18">
        <f t="shared" si="3"/>
        <v>582</v>
      </c>
      <c r="F19" s="17">
        <v>294</v>
      </c>
      <c r="G19" s="17">
        <v>288</v>
      </c>
      <c r="H19" s="17">
        <v>4</v>
      </c>
      <c r="I19" s="17">
        <v>2</v>
      </c>
      <c r="J19" s="17">
        <v>1</v>
      </c>
      <c r="K19" s="17">
        <v>1</v>
      </c>
      <c r="L19" s="17">
        <v>16</v>
      </c>
      <c r="M19" s="17">
        <v>1</v>
      </c>
      <c r="N19" s="20">
        <f t="shared" si="1"/>
        <v>50</v>
      </c>
      <c r="O19" s="20">
        <f t="shared" si="2"/>
        <v>0.34364261168385002</v>
      </c>
    </row>
    <row r="20" spans="1:15" x14ac:dyDescent="0.25">
      <c r="B20" s="1">
        <v>13</v>
      </c>
      <c r="C20" s="11" t="s">
        <v>487</v>
      </c>
      <c r="D20" s="17">
        <v>144</v>
      </c>
      <c r="E20" s="18">
        <f t="shared" si="3"/>
        <v>472</v>
      </c>
      <c r="F20" s="17">
        <v>221</v>
      </c>
      <c r="G20" s="17">
        <v>251</v>
      </c>
      <c r="H20" s="17">
        <v>5</v>
      </c>
      <c r="I20" s="17">
        <v>3</v>
      </c>
      <c r="J20" s="17">
        <v>2</v>
      </c>
      <c r="K20" s="17">
        <v>0</v>
      </c>
      <c r="L20" s="17">
        <v>17</v>
      </c>
      <c r="M20" s="17">
        <v>0</v>
      </c>
      <c r="N20" s="20">
        <f t="shared" si="1"/>
        <v>60</v>
      </c>
      <c r="O20" s="20">
        <f t="shared" si="2"/>
        <v>0.63559322033898003</v>
      </c>
    </row>
    <row r="21" spans="1:15" x14ac:dyDescent="0.25">
      <c r="B21" s="1">
        <v>14</v>
      </c>
      <c r="C21" s="11" t="s">
        <v>488</v>
      </c>
      <c r="D21" s="17">
        <v>96</v>
      </c>
      <c r="E21" s="18">
        <f t="shared" si="3"/>
        <v>288</v>
      </c>
      <c r="F21" s="17">
        <v>184</v>
      </c>
      <c r="G21" s="17">
        <v>104</v>
      </c>
      <c r="H21" s="17">
        <v>7</v>
      </c>
      <c r="I21" s="17">
        <v>4</v>
      </c>
      <c r="J21" s="17">
        <v>1</v>
      </c>
      <c r="K21" s="17">
        <v>0</v>
      </c>
      <c r="L21" s="17">
        <v>9</v>
      </c>
      <c r="M21" s="17">
        <v>3</v>
      </c>
      <c r="N21" s="20">
        <f t="shared" si="1"/>
        <v>57.142857142856997</v>
      </c>
      <c r="O21" s="20">
        <f t="shared" si="2"/>
        <v>1.3888888888888999</v>
      </c>
    </row>
    <row r="22" spans="1:15" x14ac:dyDescent="0.25">
      <c r="B22" s="1">
        <v>15</v>
      </c>
      <c r="C22" s="11" t="s">
        <v>489</v>
      </c>
      <c r="D22" s="17">
        <v>112</v>
      </c>
      <c r="E22" s="18">
        <f t="shared" si="3"/>
        <v>348</v>
      </c>
      <c r="F22" s="17">
        <v>196</v>
      </c>
      <c r="G22" s="17">
        <v>152</v>
      </c>
      <c r="H22" s="17">
        <v>8</v>
      </c>
      <c r="I22" s="17">
        <v>5</v>
      </c>
      <c r="J22" s="17">
        <v>3</v>
      </c>
      <c r="K22" s="17">
        <v>3</v>
      </c>
      <c r="L22" s="17">
        <v>14</v>
      </c>
      <c r="M22" s="17">
        <v>2</v>
      </c>
      <c r="N22" s="20">
        <f t="shared" si="1"/>
        <v>62.5</v>
      </c>
      <c r="O22" s="20">
        <f t="shared" si="2"/>
        <v>1.4367816091954</v>
      </c>
    </row>
    <row r="23" spans="1:15" x14ac:dyDescent="0.25">
      <c r="B23" s="1">
        <v>16</v>
      </c>
      <c r="C23" s="11" t="s">
        <v>490</v>
      </c>
      <c r="D23" s="17">
        <v>171</v>
      </c>
      <c r="E23" s="18">
        <f t="shared" si="3"/>
        <v>566</v>
      </c>
      <c r="F23" s="17">
        <v>286</v>
      </c>
      <c r="G23" s="17">
        <v>280</v>
      </c>
      <c r="H23" s="17">
        <v>8</v>
      </c>
      <c r="I23" s="17">
        <v>5</v>
      </c>
      <c r="J23" s="17">
        <v>2</v>
      </c>
      <c r="K23" s="17">
        <v>2</v>
      </c>
      <c r="L23" s="17">
        <v>19</v>
      </c>
      <c r="M23" s="17">
        <v>1</v>
      </c>
      <c r="N23" s="20">
        <f t="shared" si="1"/>
        <v>62.5</v>
      </c>
      <c r="O23" s="20">
        <f t="shared" si="2"/>
        <v>0.88339222614840995</v>
      </c>
    </row>
    <row r="24" spans="1:15" x14ac:dyDescent="0.25">
      <c r="B24" s="1">
        <v>17</v>
      </c>
      <c r="C24" s="11" t="s">
        <v>491</v>
      </c>
      <c r="D24" s="17">
        <v>110</v>
      </c>
      <c r="E24" s="18">
        <f t="shared" si="3"/>
        <v>431</v>
      </c>
      <c r="F24" s="17">
        <v>211</v>
      </c>
      <c r="G24" s="17">
        <v>220</v>
      </c>
      <c r="H24" s="17">
        <v>7</v>
      </c>
      <c r="I24" s="17">
        <v>4</v>
      </c>
      <c r="J24" s="17">
        <v>1</v>
      </c>
      <c r="K24" s="17">
        <v>1</v>
      </c>
      <c r="L24" s="17">
        <v>13</v>
      </c>
      <c r="M24" s="17">
        <v>1</v>
      </c>
      <c r="N24" s="20">
        <f t="shared" si="1"/>
        <v>57.142857142856997</v>
      </c>
      <c r="O24" s="20">
        <f t="shared" si="2"/>
        <v>0.92807424593968002</v>
      </c>
    </row>
    <row r="25" spans="1:15" x14ac:dyDescent="0.25">
      <c r="B25" s="1">
        <v>18</v>
      </c>
      <c r="C25" s="11" t="s">
        <v>492</v>
      </c>
      <c r="D25" s="17">
        <v>127</v>
      </c>
      <c r="E25" s="18">
        <f t="shared" si="3"/>
        <v>428</v>
      </c>
      <c r="F25" s="17">
        <v>232</v>
      </c>
      <c r="G25" s="17">
        <v>196</v>
      </c>
      <c r="H25" s="17">
        <v>7</v>
      </c>
      <c r="I25" s="17">
        <v>5</v>
      </c>
      <c r="J25" s="17">
        <v>2</v>
      </c>
      <c r="K25" s="17">
        <v>2</v>
      </c>
      <c r="L25" s="17">
        <v>14</v>
      </c>
      <c r="M25" s="17">
        <v>1</v>
      </c>
      <c r="N25" s="20">
        <f t="shared" si="1"/>
        <v>71.428571428571004</v>
      </c>
      <c r="O25" s="20">
        <f t="shared" si="2"/>
        <v>1.1682242990653999</v>
      </c>
    </row>
    <row r="26" spans="1:15" x14ac:dyDescent="0.25">
      <c r="B26" s="1">
        <v>19</v>
      </c>
      <c r="C26" s="11" t="s">
        <v>493</v>
      </c>
      <c r="D26" s="17">
        <v>121</v>
      </c>
      <c r="E26" s="18">
        <f t="shared" si="3"/>
        <v>357</v>
      </c>
      <c r="F26" s="17">
        <v>165</v>
      </c>
      <c r="G26" s="17">
        <v>192</v>
      </c>
      <c r="H26" s="17">
        <v>8</v>
      </c>
      <c r="I26" s="17">
        <v>5</v>
      </c>
      <c r="J26" s="17">
        <v>1</v>
      </c>
      <c r="K26" s="17">
        <v>0</v>
      </c>
      <c r="L26" s="17">
        <v>14</v>
      </c>
      <c r="M26" s="17">
        <v>3</v>
      </c>
      <c r="N26" s="20">
        <f t="shared" si="1"/>
        <v>62.5</v>
      </c>
      <c r="O26" s="20">
        <f t="shared" si="2"/>
        <v>1.4005602240896</v>
      </c>
    </row>
    <row r="27" spans="1:15" x14ac:dyDescent="0.25">
      <c r="B27" s="1">
        <v>20</v>
      </c>
      <c r="C27" s="11" t="s">
        <v>494</v>
      </c>
      <c r="D27" s="17">
        <v>72</v>
      </c>
      <c r="E27" s="18">
        <f t="shared" si="3"/>
        <v>219</v>
      </c>
      <c r="F27" s="17">
        <v>125</v>
      </c>
      <c r="G27" s="17">
        <v>94</v>
      </c>
      <c r="H27" s="17">
        <v>5</v>
      </c>
      <c r="I27" s="17">
        <v>2</v>
      </c>
      <c r="J27" s="17">
        <v>1</v>
      </c>
      <c r="K27" s="17">
        <v>0</v>
      </c>
      <c r="L27" s="17">
        <v>10</v>
      </c>
      <c r="M27" s="17">
        <v>0</v>
      </c>
      <c r="N27" s="20">
        <f t="shared" si="1"/>
        <v>40</v>
      </c>
      <c r="O27" s="20">
        <f t="shared" si="2"/>
        <v>0.91324200913242004</v>
      </c>
    </row>
    <row r="28" spans="1:15" x14ac:dyDescent="0.25">
      <c r="B28" s="1">
        <v>21</v>
      </c>
      <c r="C28" s="11" t="s">
        <v>495</v>
      </c>
      <c r="D28" s="17">
        <v>122</v>
      </c>
      <c r="E28" s="18">
        <f t="shared" si="3"/>
        <v>354</v>
      </c>
      <c r="F28" s="17">
        <v>181</v>
      </c>
      <c r="G28" s="17">
        <v>173</v>
      </c>
      <c r="H28" s="17">
        <v>5</v>
      </c>
      <c r="I28" s="17">
        <v>3</v>
      </c>
      <c r="J28" s="17">
        <v>1</v>
      </c>
      <c r="K28" s="17">
        <v>1</v>
      </c>
      <c r="L28" s="17">
        <v>13</v>
      </c>
      <c r="M28" s="17">
        <v>3</v>
      </c>
      <c r="N28" s="20">
        <f t="shared" si="1"/>
        <v>60</v>
      </c>
      <c r="O28" s="20">
        <f t="shared" si="2"/>
        <v>0.84745762711864003</v>
      </c>
    </row>
    <row r="29" spans="1:15" x14ac:dyDescent="0.25">
      <c r="B29" s="1">
        <v>22</v>
      </c>
      <c r="C29" s="11" t="s">
        <v>496</v>
      </c>
      <c r="D29" s="17">
        <v>72</v>
      </c>
      <c r="E29" s="18">
        <f t="shared" si="3"/>
        <v>202</v>
      </c>
      <c r="F29" s="17">
        <v>105</v>
      </c>
      <c r="G29" s="17">
        <v>97</v>
      </c>
      <c r="H29" s="17">
        <v>4</v>
      </c>
      <c r="I29" s="17">
        <v>2</v>
      </c>
      <c r="J29" s="17">
        <v>1</v>
      </c>
      <c r="K29" s="17">
        <v>0</v>
      </c>
      <c r="L29" s="17">
        <v>9</v>
      </c>
      <c r="M29" s="17">
        <v>6</v>
      </c>
      <c r="N29" s="20">
        <f t="shared" si="1"/>
        <v>50</v>
      </c>
      <c r="O29" s="20">
        <f t="shared" si="2"/>
        <v>0.99009900990098998</v>
      </c>
    </row>
    <row r="30" spans="1:15" x14ac:dyDescent="0.25">
      <c r="A30" s="5" t="s">
        <v>420</v>
      </c>
    </row>
    <row r="31" spans="1:15" x14ac:dyDescent="0.25">
      <c r="B31" s="6" t="s">
        <v>421</v>
      </c>
    </row>
    <row r="32" spans="1:15" x14ac:dyDescent="0.25">
      <c r="C32" s="6" t="s">
        <v>497</v>
      </c>
    </row>
    <row r="33" spans="2:3" x14ac:dyDescent="0.25">
      <c r="C33" s="6" t="s">
        <v>498</v>
      </c>
    </row>
    <row r="34" spans="2:3" x14ac:dyDescent="0.25">
      <c r="B34" s="6" t="s">
        <v>499</v>
      </c>
    </row>
    <row r="35" spans="2:3" x14ac:dyDescent="0.25">
      <c r="C35" s="6" t="s">
        <v>500</v>
      </c>
    </row>
    <row r="36" spans="2:3" x14ac:dyDescent="0.25">
      <c r="C36" s="6" t="s">
        <v>501</v>
      </c>
    </row>
    <row r="37" spans="2:3" x14ac:dyDescent="0.25">
      <c r="C37" s="6" t="s">
        <v>502</v>
      </c>
    </row>
  </sheetData>
  <sheetProtection formatCells="0" formatColumns="0" formatRows="0" insertColumns="0" insertRows="0" insertHyperlinks="0" deleteColumns="0" deleteRows="0" sort="0" autoFilter="0" pivotTables="0"/>
  <mergeCells count="9">
    <mergeCell ref="B4:B6"/>
    <mergeCell ref="C4:C6"/>
    <mergeCell ref="D4:M4"/>
    <mergeCell ref="N4:O5"/>
    <mergeCell ref="D5:D6"/>
    <mergeCell ref="E5:G5"/>
    <mergeCell ref="H5:I5"/>
    <mergeCell ref="J5:K5"/>
    <mergeCell ref="L5:M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1130</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'B15'!D65</f>
        <v>70</v>
      </c>
      <c r="G7" s="84" t="str">
        <f>IFERROR(IF(F7="(-)","(-)", IF(F7&gt;70,"Cao",IF(F7&gt;=50,"Trung Bình","Thấp"))),"")</f>
        <v>Trung Bình</v>
      </c>
      <c r="H7" s="123">
        <f>'B16'!D81</f>
        <v>5</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'B15'!E65</f>
        <v>100</v>
      </c>
      <c r="G10" s="84" t="str">
        <f>IFERROR(IF(F10="(-)","(-)", IF(F10&gt;70,"Cao",IF(F10&gt;=50,"Trung Bình","Thấp"))),"")</f>
        <v>Cao</v>
      </c>
      <c r="H10" s="123">
        <f>'B16'!E81</f>
        <v>0</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'B15'!F65</f>
        <v>15</v>
      </c>
      <c r="G13" s="84" t="str">
        <f>IFERROR(IF(F13="(-)","(-)", IF(F13&gt;70,"Cao",IF(F13&gt;=50,"Trung Bình","Thấp"))),"")</f>
        <v>Thấp</v>
      </c>
      <c r="H13" s="123">
        <f>'B16'!F81</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'B15'!G65</f>
        <v>20</v>
      </c>
      <c r="G16" s="84" t="str">
        <f>IFERROR(IF(F16="(-)","(-)", IF(F16&gt;70,"Cao",IF(F16&gt;=50,"Trung Bình","Thấp"))),"")</f>
        <v>Thấp</v>
      </c>
      <c r="H16" s="123">
        <f>'B16'!G81</f>
        <v>0</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'B15'!H65</f>
        <v>0</v>
      </c>
      <c r="G19" s="84" t="str">
        <f>IFERROR(IF(F19="(-)","(-)", IF(F19&gt;70,"Cao",IF(F19&gt;=50,"Trung Bình","Thấp"))),"")</f>
        <v>Thấp</v>
      </c>
      <c r="H19" s="123">
        <f>'B16'!H81</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'B15'!I65</f>
        <v>20</v>
      </c>
      <c r="G22" s="84" t="str">
        <f>IFERROR(IF(F22="(-)","(-)", IF(F22&gt;70,"Cao",IF(F22&gt;=50,"Trung Bình","Thấp"))),"")</f>
        <v>Thấp</v>
      </c>
      <c r="H22" s="123">
        <f>'B16'!I81</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'B15'!J65</f>
        <v>100</v>
      </c>
      <c r="G25" s="84" t="str">
        <f>IFERROR(IF(F25="(-)","(-)", IF(F25&gt;70,"Cao",IF(F25&gt;=50,"Trung Bình","Thấp"))),"")</f>
        <v>Cao</v>
      </c>
      <c r="H25" s="123">
        <f>'B16'!J81</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'B15'!K65</f>
        <v>100</v>
      </c>
      <c r="G28" s="84" t="str">
        <f>IFERROR(IF(F28="(-)","(-)", IF(F28&gt;70,"Cao",IF(F28&gt;=50,"Trung Bình","Thấp"))),"")</f>
        <v>Cao</v>
      </c>
      <c r="H28" s="123">
        <f>'B16'!K81</f>
        <v>0</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'B15'!L65</f>
        <v>100</v>
      </c>
      <c r="G31" s="84" t="str">
        <f>IFERROR(IF(F31="(-)","(-)", IF(F31&gt;70,"Cao",IF(F31&gt;=50,"Trung Bình","Thấp"))),"")</f>
        <v>Cao</v>
      </c>
      <c r="H31" s="123">
        <f>'B16'!L81</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'B15'!M65</f>
        <v>70</v>
      </c>
      <c r="G34" s="84" t="str">
        <f>IFERROR(IF(F34="(-)","(-)", IF(F34&gt;70,"Cao",IF(F34&gt;=50,"Trung Bình","Thấp"))),"")</f>
        <v>Trung Bình</v>
      </c>
      <c r="H34" s="123">
        <f>'B16'!M81</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'B15'!N65</f>
        <v>100</v>
      </c>
      <c r="G37" s="84" t="str">
        <f>IFERROR(IF(F37="(-)","(-)", IF(F37&gt;70,"Cao",IF(F37&gt;=50,"Trung Bình","Thấp"))),"")</f>
        <v>Cao</v>
      </c>
      <c r="H37" s="123">
        <f>'B16'!N81</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'B15'!O65</f>
        <v>50</v>
      </c>
      <c r="G40" s="84" t="str">
        <f>IFERROR(IF(F40="(-)","(-)", IF(F40&gt;70,"Cao",IF(F40&gt;=50,"Trung Bình","Thấp"))),"")</f>
        <v>Trung Bình</v>
      </c>
      <c r="H40" s="123">
        <f>'B16'!O81</f>
        <v>0</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'B15'!P65</f>
        <v>100</v>
      </c>
      <c r="G43" s="84" t="str">
        <f>IFERROR(IF(F43="(-)","(-)", IF(F43&gt;70,"Cao",IF(F43&gt;=50,"Trung Bình","Thấp"))),"")</f>
        <v>Cao</v>
      </c>
      <c r="H43" s="123">
        <f>'B16'!P81</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'B15'!Q65</f>
        <v>100</v>
      </c>
      <c r="G46" s="84" t="str">
        <f>IFERROR(IF(F46="(-)","(-)", IF(F46&gt;70,"Cao",IF(F46&gt;=50,"Trung Bình","Thấp"))),"")</f>
        <v>Cao</v>
      </c>
      <c r="H46" s="123">
        <f>'B16'!Q81</f>
        <v>0</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'B15'!R65</f>
        <v>100</v>
      </c>
      <c r="G49" s="84" t="str">
        <f>IFERROR(IF(F49="(-)","(-)", IF(F49&gt;70,"Cao",IF(F49&gt;=50,"Trung Bình","Thấp"))),"")</f>
        <v>Cao</v>
      </c>
      <c r="H49" s="123">
        <f>'B16'!R81</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'B15'!S65</f>
        <v>0</v>
      </c>
      <c r="G52" s="84" t="str">
        <f>IFERROR(IF(F52="(-)","(-)", IF(F52&gt;70,"Cao",IF(F52&gt;=50,"Trung Bình","Thấp"))),"")</f>
        <v>Thấp</v>
      </c>
      <c r="H52" s="123">
        <f>'B16'!S81</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'B15'!T65</f>
        <v>10</v>
      </c>
      <c r="G55" s="84" t="str">
        <f>IFERROR(IF(F55="(-)","(-)", IF(F55&gt;70,"Cao",IF(F55&gt;=50,"Trung Bình","Thấp"))),"")</f>
        <v>Thấp</v>
      </c>
      <c r="H55" s="123">
        <f>'B16'!T81</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'B15'!U65</f>
        <v>50</v>
      </c>
      <c r="G58" s="84" t="str">
        <f>IFERROR(IF(F58="(-)","(-)", IF(F58&gt;70,"Cao",IF(F58&gt;=50,"Trung Bình","Thấp"))),"")</f>
        <v>Trung Bình</v>
      </c>
      <c r="H58" s="123">
        <f>'B16'!U81</f>
        <v>0</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'B15'!V65</f>
        <v>90</v>
      </c>
      <c r="G61" s="84" t="str">
        <f>IFERROR(IF(F61="(-)","(-)", IF(F61&gt;70,"Cao",IF(F61&gt;=50,"Trung Bình","Thấp"))),"")</f>
        <v>Cao</v>
      </c>
      <c r="H61" s="123">
        <f>'B16'!V81</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'B15'!W65</f>
        <v>30</v>
      </c>
      <c r="G64" s="84" t="str">
        <f>IFERROR(IF(F64="(-)","(-)", IF(F64&gt;70,"Cao",IF(F64&gt;=50,"Trung Bình","Thấp"))),"")</f>
        <v>Thấp</v>
      </c>
      <c r="H64" s="123">
        <f>'B16'!W81</f>
        <v>0</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'B15'!X65</f>
        <v>10</v>
      </c>
      <c r="G67" s="84" t="str">
        <f>IFERROR(IF(F67="(-)","(-)", IF(F67&gt;70,"Cao",IF(F67&gt;=50,"Trung Bình","Thấp"))),"")</f>
        <v>Thấp</v>
      </c>
      <c r="H67" s="123">
        <f>'B16'!X81</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'B15'!Y65</f>
        <v>0</v>
      </c>
      <c r="G70" s="84" t="str">
        <f>IFERROR(IF(F70="(-)","(-)", IF(F70&gt;70,"Cao",IF(F70&gt;=50,"Trung Bình","Thấp"))),"")</f>
        <v>Thấp</v>
      </c>
      <c r="H70" s="123">
        <f>'B16'!Y81</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'B15'!D65</f>
        <v>70</v>
      </c>
      <c r="G73" s="84" t="str">
        <f>IFERROR(IF(F73="(-)","(-)", IF(F73&gt;70,"Cao",IF(F73&gt;=50,"Trung Bình","Thấp"))),"")</f>
        <v>Trung Bình</v>
      </c>
      <c r="H73" s="123">
        <f>'B16'!D81</f>
        <v>5</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'B15'!E65</f>
        <v>100</v>
      </c>
      <c r="G76" s="84" t="str">
        <f>IFERROR(IF(F76="(-)","(-)", IF(F76&gt;70,"Cao",IF(F76&gt;=50,"Trung Bình","Thấp"))),"")</f>
        <v>Cao</v>
      </c>
      <c r="H76" s="123">
        <f>'B16'!E81</f>
        <v>0</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'B15'!F65</f>
        <v>15</v>
      </c>
      <c r="G79" s="84" t="str">
        <f>IFERROR(IF(F79="(-)","(-)", IF(F79&gt;70,"Cao",IF(F79&gt;=50,"Trung Bình","Thấp"))),"")</f>
        <v>Thấp</v>
      </c>
      <c r="H79" s="123">
        <f>'B16'!F81</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'B15'!G65</f>
        <v>20</v>
      </c>
      <c r="G82" s="84" t="str">
        <f>IFERROR(IF(F82="(-)","(-)", IF(F82&gt;70,"Cao",IF(F82&gt;=50,"Trung Bình","Thấp"))),"")</f>
        <v>Thấp</v>
      </c>
      <c r="H82" s="123">
        <f>'B16'!G81</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'B15'!H65</f>
        <v>0</v>
      </c>
      <c r="G85" s="84" t="str">
        <f>IFERROR(IF(F85="(-)","(-)", IF(F85&gt;70,"Cao",IF(F85&gt;=50,"Trung Bình","Thấp"))),"")</f>
        <v>Thấp</v>
      </c>
      <c r="H85" s="123">
        <f>'B16'!H81</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'B15'!I65</f>
        <v>20</v>
      </c>
      <c r="G88" s="84" t="str">
        <f>IFERROR(IF(F88="(-)","(-)", IF(F88&gt;70,"Cao",IF(F88&gt;=50,"Trung Bình","Thấp"))),"")</f>
        <v>Thấp</v>
      </c>
      <c r="H88" s="123">
        <f>'B16'!I81</f>
        <v>0</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'B15'!J65</f>
        <v>100</v>
      </c>
      <c r="G91" s="84" t="str">
        <f>IFERROR(IF(F91="(-)","(-)", IF(F91&gt;70,"Cao",IF(F91&gt;=50,"Trung Bình","Thấp"))),"")</f>
        <v>Cao</v>
      </c>
      <c r="H91" s="123">
        <f>'B16'!J81</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'B15'!K65</f>
        <v>100</v>
      </c>
      <c r="G94" s="84" t="str">
        <f>IFERROR(IF(F94="(-)","(-)", IF(F94&gt;70,"Cao",IF(F94&gt;=50,"Trung Bình","Thấp"))),"")</f>
        <v>Cao</v>
      </c>
      <c r="H94" s="123">
        <f>'B16'!K81</f>
        <v>0</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'B15'!L65</f>
        <v>100</v>
      </c>
      <c r="G97" s="84" t="str">
        <f>IFERROR(IF(F97="(-)","(-)", IF(F97&gt;70,"Cao",IF(F97&gt;=50,"Trung Bình","Thấp"))),"")</f>
        <v>Cao</v>
      </c>
      <c r="H97" s="123">
        <f>'B16'!L81</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'B15'!M65</f>
        <v>70</v>
      </c>
      <c r="G100" s="84" t="str">
        <f>IFERROR(IF(F100="(-)","(-)", IF(F100&gt;70,"Cao",IF(F100&gt;=50,"Trung Bình","Thấp"))),"")</f>
        <v>Trung Bình</v>
      </c>
      <c r="H100" s="123">
        <f>'B16'!M81</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'B15'!N65</f>
        <v>100</v>
      </c>
      <c r="G103" s="84" t="str">
        <f>IFERROR(IF(F103="(-)","(-)", IF(F103&gt;70,"Cao",IF(F103&gt;=50,"Trung Bình","Thấp"))),"")</f>
        <v>Cao</v>
      </c>
      <c r="H103" s="123">
        <f>'B16'!N81</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'B15'!O65</f>
        <v>50</v>
      </c>
      <c r="G106" s="84" t="str">
        <f>IFERROR(IF(F106="(-)","(-)", IF(F106&gt;70,"Cao",IF(F106&gt;=50,"Trung Bình","Thấp"))),"")</f>
        <v>Trung Bình</v>
      </c>
      <c r="H106" s="123">
        <f>'B16'!O81</f>
        <v>0</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'B15'!P65</f>
        <v>100</v>
      </c>
      <c r="G109" s="84" t="str">
        <f>IFERROR(IF(F109="(-)","(-)", IF(F109&gt;70,"Cao",IF(F109&gt;=50,"Trung Bình","Thấp"))),"")</f>
        <v>Cao</v>
      </c>
      <c r="H109" s="123">
        <f>'B16'!P81</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'B15'!Q65</f>
        <v>100</v>
      </c>
      <c r="G112" s="84" t="str">
        <f>IFERROR(IF(F112="(-)","(-)", IF(F112&gt;70,"Cao",IF(F112&gt;=50,"Trung Bình","Thấp"))),"")</f>
        <v>Cao</v>
      </c>
      <c r="H112" s="123">
        <f>'B16'!Q81</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'B15'!R65</f>
        <v>100</v>
      </c>
      <c r="G115" s="84" t="str">
        <f>IFERROR(IF(F115="(-)","(-)", IF(F115&gt;70,"Cao",IF(F115&gt;=50,"Trung Bình","Thấp"))),"")</f>
        <v>Cao</v>
      </c>
      <c r="H115" s="123">
        <f>'B16'!R81</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'B15'!S65</f>
        <v>0</v>
      </c>
      <c r="G118" s="84" t="str">
        <f>IFERROR(IF(F118="(-)","(-)", IF(F118&gt;70,"Cao",IF(F118&gt;=50,"Trung Bình","Thấp"))),"")</f>
        <v>Thấp</v>
      </c>
      <c r="H118" s="123">
        <f>'B16'!S81</f>
        <v>0</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'B15'!T65</f>
        <v>10</v>
      </c>
      <c r="G121" s="84" t="str">
        <f>IFERROR(IF(F121="(-)","(-)", IF(F121&gt;70,"Cao",IF(F121&gt;=50,"Trung Bình","Thấp"))),"")</f>
        <v>Thấp</v>
      </c>
      <c r="H121" s="123">
        <f>'B16'!T81</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'B15'!U65</f>
        <v>50</v>
      </c>
      <c r="G124" s="84" t="str">
        <f>IFERROR(IF(F124="(-)","(-)", IF(F124&gt;70,"Cao",IF(F124&gt;=50,"Trung Bình","Thấp"))),"")</f>
        <v>Trung Bình</v>
      </c>
      <c r="H124" s="123">
        <f>'B16'!U81</f>
        <v>0</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'B15'!V65</f>
        <v>90</v>
      </c>
      <c r="G127" s="84" t="str">
        <f>IFERROR(IF(F127="(-)","(-)", IF(F127&gt;70,"Cao",IF(F127&gt;=50,"Trung Bình","Thấp"))),"")</f>
        <v>Cao</v>
      </c>
      <c r="H127" s="123">
        <f>'B16'!V81</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'B15'!W65</f>
        <v>30</v>
      </c>
      <c r="G130" s="84" t="str">
        <f>IFERROR(IF(F130="(-)","(-)", IF(F130&gt;70,"Cao",IF(F130&gt;=50,"Trung Bình","Thấp"))),"")</f>
        <v>Thấp</v>
      </c>
      <c r="H130" s="123">
        <f>'B16'!W81</f>
        <v>0</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'B15'!X65</f>
        <v>10</v>
      </c>
      <c r="G133" s="84" t="str">
        <f>IFERROR(IF(F133="(-)","(-)", IF(F133&gt;70,"Cao",IF(F133&gt;=50,"Trung Bình","Thấp"))),"")</f>
        <v>Thấp</v>
      </c>
      <c r="H133" s="123">
        <f>'B16'!X81</f>
        <v>0</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'B15'!Y65</f>
        <v>0</v>
      </c>
      <c r="G136" s="84" t="str">
        <f>IFERROR(IF(F136="(-)","(-)", IF(F136&gt;70,"Cao",IF(F136&gt;=50,"Trung Bình","Thấp"))),"")</f>
        <v>Thấp</v>
      </c>
      <c r="H136" s="123">
        <f>'B16'!Y81</f>
        <v>0</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7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700-000000000000}">
          <x14:formula1>
            <xm:f>Data!$D$101:$D$103</xm:f>
          </x14:formula1>
          <xm:sqref>J7:J138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K95"/>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1131</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'B15'!D67</f>
        <v>95</v>
      </c>
      <c r="G7" s="84" t="str">
        <f>IFERROR(IF(F7="(-)","(-)", IF(F7&gt;70,"Cao",IF(F7&gt;=50,"Trung Bình","Thấp"))),"")</f>
        <v>Cao</v>
      </c>
      <c r="H7" s="123">
        <f>'B16'!D84</f>
        <v>3.25</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122" t="s">
        <v>476</v>
      </c>
      <c r="D9" s="84" t="s">
        <v>628</v>
      </c>
      <c r="E9" s="86">
        <f>'A5'!D9</f>
        <v>81</v>
      </c>
      <c r="F9" s="123">
        <f>'B15'!E67</f>
        <v>75</v>
      </c>
      <c r="G9" s="84" t="str">
        <f>IFERROR(IF(F9="(-)","(-)", IF(F9&gt;70,"Cao",IF(F9&gt;=50,"Trung Bình","Thấp"))),"")</f>
        <v>Cao</v>
      </c>
      <c r="H9" s="123">
        <f>'B16'!E84</f>
        <v>3.25</v>
      </c>
      <c r="I9" s="84" t="str">
        <f>IFERROR(IF(H9="(-)","(-)",IF(H9&gt;70,"Cao",IF(H9&gt;=50,"Trung Bình","Thấp"))),"")</f>
        <v>Thấp</v>
      </c>
      <c r="J9" s="31"/>
      <c r="K9" s="24"/>
    </row>
    <row r="10" spans="2:11" x14ac:dyDescent="0.25">
      <c r="B10" s="87"/>
      <c r="C10" s="81"/>
      <c r="D10" s="87"/>
      <c r="E10" s="87"/>
      <c r="F10" s="124"/>
      <c r="G10" s="87"/>
      <c r="H10" s="124"/>
      <c r="I10" s="87"/>
      <c r="J10" s="31"/>
      <c r="K10" s="24"/>
    </row>
    <row r="11" spans="2:11" x14ac:dyDescent="0.25">
      <c r="B11" s="87"/>
      <c r="C11" s="122" t="s">
        <v>477</v>
      </c>
      <c r="D11" s="84" t="s">
        <v>628</v>
      </c>
      <c r="E11" s="86">
        <f>'A5'!D10</f>
        <v>114</v>
      </c>
      <c r="F11" s="123">
        <f>'B15'!F67</f>
        <v>100</v>
      </c>
      <c r="G11" s="84" t="str">
        <f>IFERROR(IF(F11="(-)","(-)", IF(F11&gt;70,"Cao",IF(F11&gt;=50,"Trung Bình","Thấp"))),"")</f>
        <v>Cao</v>
      </c>
      <c r="H11" s="123">
        <f>'B16'!F84</f>
        <v>3.25</v>
      </c>
      <c r="I11" s="84" t="str">
        <f>IFERROR(IF(H11="(-)","(-)",IF(H11&gt;70,"Cao",IF(H11&gt;=50,"Trung Bình","Thấp"))),"")</f>
        <v>Thấp</v>
      </c>
      <c r="J11" s="31"/>
      <c r="K11" s="24"/>
    </row>
    <row r="12" spans="2:11" x14ac:dyDescent="0.25">
      <c r="B12" s="87"/>
      <c r="C12" s="81"/>
      <c r="D12" s="87"/>
      <c r="E12" s="87"/>
      <c r="F12" s="124"/>
      <c r="G12" s="87"/>
      <c r="H12" s="124"/>
      <c r="I12" s="87"/>
      <c r="J12" s="31"/>
      <c r="K12" s="24"/>
    </row>
    <row r="13" spans="2:11" x14ac:dyDescent="0.25">
      <c r="B13" s="87"/>
      <c r="C13" s="122" t="s">
        <v>478</v>
      </c>
      <c r="D13" s="84" t="s">
        <v>628</v>
      </c>
      <c r="E13" s="86">
        <f>'A5'!D11</f>
        <v>88</v>
      </c>
      <c r="F13" s="123">
        <f>'B15'!G67</f>
        <v>12.5</v>
      </c>
      <c r="G13" s="84" t="str">
        <f>IFERROR(IF(F13="(-)","(-)", IF(F13&gt;70,"Cao",IF(F13&gt;=50,"Trung Bình","Thấp"))),"")</f>
        <v>Thấp</v>
      </c>
      <c r="H13" s="123">
        <f>'B16'!G84</f>
        <v>3.25</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122" t="s">
        <v>479</v>
      </c>
      <c r="D15" s="84" t="s">
        <v>628</v>
      </c>
      <c r="E15" s="86">
        <f>'A5'!D12</f>
        <v>109</v>
      </c>
      <c r="F15" s="123">
        <f>'B15'!H67</f>
        <v>75</v>
      </c>
      <c r="G15" s="84" t="str">
        <f>IFERROR(IF(F15="(-)","(-)", IF(F15&gt;70,"Cao",IF(F15&gt;=50,"Trung Bình","Thấp"))),"")</f>
        <v>Cao</v>
      </c>
      <c r="H15" s="123">
        <f>'B16'!H84</f>
        <v>3.25</v>
      </c>
      <c r="I15" s="84" t="str">
        <f>IFERROR(IF(H15="(-)","(-)",IF(H15&gt;70,"Cao",IF(H15&gt;=50,"Trung Bình","Thấp"))),"")</f>
        <v>Thấp</v>
      </c>
      <c r="J15" s="31"/>
      <c r="K15" s="24"/>
    </row>
    <row r="16" spans="2:11" x14ac:dyDescent="0.25">
      <c r="B16" s="87"/>
      <c r="C16" s="81"/>
      <c r="D16" s="87"/>
      <c r="E16" s="87"/>
      <c r="F16" s="124"/>
      <c r="G16" s="87"/>
      <c r="H16" s="124"/>
      <c r="I16" s="87"/>
      <c r="J16" s="31"/>
      <c r="K16" s="24"/>
    </row>
    <row r="17" spans="2:11" x14ac:dyDescent="0.25">
      <c r="B17" s="87"/>
      <c r="C17" s="122" t="s">
        <v>480</v>
      </c>
      <c r="D17" s="84" t="s">
        <v>628</v>
      </c>
      <c r="E17" s="86">
        <f>'A5'!D13</f>
        <v>102</v>
      </c>
      <c r="F17" s="123">
        <f>'B15'!I67</f>
        <v>68.75</v>
      </c>
      <c r="G17" s="84" t="str">
        <f>IFERROR(IF(F17="(-)","(-)", IF(F17&gt;70,"Cao",IF(F17&gt;=50,"Trung Bình","Thấp"))),"")</f>
        <v>Trung Bình</v>
      </c>
      <c r="H17" s="123">
        <f>'B16'!I84</f>
        <v>3.25</v>
      </c>
      <c r="I17" s="84" t="str">
        <f>IFERROR(IF(H17="(-)","(-)",IF(H17&gt;70,"Cao",IF(H17&gt;=50,"Trung Bình","Thấp"))),"")</f>
        <v>Thấp</v>
      </c>
      <c r="J17" s="31"/>
      <c r="K17" s="24"/>
    </row>
    <row r="18" spans="2:11" x14ac:dyDescent="0.25">
      <c r="B18" s="87"/>
      <c r="C18" s="81"/>
      <c r="D18" s="87"/>
      <c r="E18" s="87"/>
      <c r="F18" s="124"/>
      <c r="G18" s="87"/>
      <c r="H18" s="124"/>
      <c r="I18" s="87"/>
      <c r="J18" s="31"/>
      <c r="K18" s="24"/>
    </row>
    <row r="19" spans="2:11" x14ac:dyDescent="0.25">
      <c r="B19" s="87"/>
      <c r="C19" s="122" t="s">
        <v>481</v>
      </c>
      <c r="D19" s="84" t="s">
        <v>628</v>
      </c>
      <c r="E19" s="86">
        <f>'A5'!D14</f>
        <v>97</v>
      </c>
      <c r="F19" s="123">
        <f>'B15'!J67</f>
        <v>92.5</v>
      </c>
      <c r="G19" s="84" t="str">
        <f>IFERROR(IF(F19="(-)","(-)", IF(F19&gt;70,"Cao",IF(F19&gt;=50,"Trung Bình","Thấp"))),"")</f>
        <v>Cao</v>
      </c>
      <c r="H19" s="123">
        <f>'B16'!J84</f>
        <v>3.25</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122" t="s">
        <v>482</v>
      </c>
      <c r="D21" s="84" t="s">
        <v>628</v>
      </c>
      <c r="E21" s="86">
        <f>'A5'!D15</f>
        <v>102</v>
      </c>
      <c r="F21" s="123">
        <f>'B15'!K67</f>
        <v>100</v>
      </c>
      <c r="G21" s="84" t="str">
        <f>IFERROR(IF(F21="(-)","(-)", IF(F21&gt;70,"Cao",IF(F21&gt;=50,"Trung Bình","Thấp"))),"")</f>
        <v>Cao</v>
      </c>
      <c r="H21" s="123">
        <f>'B16'!K84</f>
        <v>3.25</v>
      </c>
      <c r="I21" s="84" t="str">
        <f>IFERROR(IF(H21="(-)","(-)",IF(H21&gt;70,"Cao",IF(H21&gt;=50,"Trung Bình","Thấp"))),"")</f>
        <v>Thấp</v>
      </c>
      <c r="J21" s="31"/>
      <c r="K21" s="24"/>
    </row>
    <row r="22" spans="2:11" x14ac:dyDescent="0.25">
      <c r="B22" s="87"/>
      <c r="C22" s="81"/>
      <c r="D22" s="87"/>
      <c r="E22" s="87"/>
      <c r="F22" s="124"/>
      <c r="G22" s="87"/>
      <c r="H22" s="124"/>
      <c r="I22" s="87"/>
      <c r="J22" s="31"/>
      <c r="K22" s="24"/>
    </row>
    <row r="23" spans="2:11" x14ac:dyDescent="0.25">
      <c r="B23" s="87"/>
      <c r="C23" s="122" t="s">
        <v>483</v>
      </c>
      <c r="D23" s="84" t="s">
        <v>628</v>
      </c>
      <c r="E23" s="86">
        <f>'A5'!D16</f>
        <v>149</v>
      </c>
      <c r="F23" s="123">
        <f>'B15'!L67</f>
        <v>100</v>
      </c>
      <c r="G23" s="84" t="str">
        <f>IFERROR(IF(F23="(-)","(-)", IF(F23&gt;70,"Cao",IF(F23&gt;=50,"Trung Bình","Thấp"))),"")</f>
        <v>Cao</v>
      </c>
      <c r="H23" s="123">
        <f>'B16'!L84</f>
        <v>3.25</v>
      </c>
      <c r="I23" s="84" t="str">
        <f>IFERROR(IF(H23="(-)","(-)",IF(H23&gt;70,"Cao",IF(H23&gt;=50,"Trung Bình","Thấp"))),"")</f>
        <v>Thấp</v>
      </c>
      <c r="J23" s="31"/>
      <c r="K23" s="24"/>
    </row>
    <row r="24" spans="2:11" x14ac:dyDescent="0.25">
      <c r="B24" s="87"/>
      <c r="C24" s="81"/>
      <c r="D24" s="87"/>
      <c r="E24" s="87"/>
      <c r="F24" s="124"/>
      <c r="G24" s="87"/>
      <c r="H24" s="124"/>
      <c r="I24" s="87"/>
      <c r="J24" s="31"/>
      <c r="K24" s="24"/>
    </row>
    <row r="25" spans="2:11" x14ac:dyDescent="0.25">
      <c r="B25" s="87"/>
      <c r="C25" s="122" t="s">
        <v>484</v>
      </c>
      <c r="D25" s="84" t="s">
        <v>628</v>
      </c>
      <c r="E25" s="86">
        <f>'A5'!D17</f>
        <v>112</v>
      </c>
      <c r="F25" s="123">
        <f>'B15'!M67</f>
        <v>100</v>
      </c>
      <c r="G25" s="84" t="str">
        <f>IFERROR(IF(F25="(-)","(-)", IF(F25&gt;70,"Cao",IF(F25&gt;=50,"Trung Bình","Thấp"))),"")</f>
        <v>Cao</v>
      </c>
      <c r="H25" s="123">
        <f>'B16'!M84</f>
        <v>3.25</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122" t="s">
        <v>485</v>
      </c>
      <c r="D27" s="84" t="s">
        <v>628</v>
      </c>
      <c r="E27" s="86">
        <f>'A5'!D18</f>
        <v>172</v>
      </c>
      <c r="F27" s="123">
        <f>'B15'!N67</f>
        <v>90</v>
      </c>
      <c r="G27" s="84" t="str">
        <f>IFERROR(IF(F27="(-)","(-)", IF(F27&gt;70,"Cao",IF(F27&gt;=50,"Trung Bình","Thấp"))),"")</f>
        <v>Cao</v>
      </c>
      <c r="H27" s="123">
        <f>'B16'!N84</f>
        <v>3.25</v>
      </c>
      <c r="I27" s="84" t="str">
        <f>IFERROR(IF(H27="(-)","(-)",IF(H27&gt;70,"Cao",IF(H27&gt;=50,"Trung Bình","Thấp"))),"")</f>
        <v>Thấp</v>
      </c>
      <c r="J27" s="31"/>
      <c r="K27" s="24"/>
    </row>
    <row r="28" spans="2:11" x14ac:dyDescent="0.25">
      <c r="B28" s="87"/>
      <c r="C28" s="81"/>
      <c r="D28" s="87"/>
      <c r="E28" s="87"/>
      <c r="F28" s="124"/>
      <c r="G28" s="87"/>
      <c r="H28" s="124"/>
      <c r="I28" s="87"/>
      <c r="J28" s="31"/>
      <c r="K28" s="24"/>
    </row>
    <row r="29" spans="2:11" x14ac:dyDescent="0.25">
      <c r="B29" s="87"/>
      <c r="C29" s="122" t="s">
        <v>486</v>
      </c>
      <c r="D29" s="84" t="s">
        <v>628</v>
      </c>
      <c r="E29" s="86">
        <f>'A5'!D19</f>
        <v>161</v>
      </c>
      <c r="F29" s="123">
        <f>'B15'!O67</f>
        <v>73.75</v>
      </c>
      <c r="G29" s="84" t="str">
        <f>IFERROR(IF(F29="(-)","(-)", IF(F29&gt;70,"Cao",IF(F29&gt;=50,"Trung Bình","Thấp"))),"")</f>
        <v>Cao</v>
      </c>
      <c r="H29" s="123">
        <f>'B16'!O84</f>
        <v>3.25</v>
      </c>
      <c r="I29" s="84" t="str">
        <f>IFERROR(IF(H29="(-)","(-)",IF(H29&gt;70,"Cao",IF(H29&gt;=50,"Trung Bình","Thấp"))),"")</f>
        <v>Thấp</v>
      </c>
      <c r="J29" s="31"/>
      <c r="K29" s="24"/>
    </row>
    <row r="30" spans="2:11" x14ac:dyDescent="0.25">
      <c r="B30" s="87"/>
      <c r="C30" s="81"/>
      <c r="D30" s="87"/>
      <c r="E30" s="87"/>
      <c r="F30" s="124"/>
      <c r="G30" s="87"/>
      <c r="H30" s="124"/>
      <c r="I30" s="87"/>
      <c r="J30" s="31"/>
      <c r="K30" s="24"/>
    </row>
    <row r="31" spans="2:11" x14ac:dyDescent="0.25">
      <c r="B31" s="87"/>
      <c r="C31" s="122" t="s">
        <v>487</v>
      </c>
      <c r="D31" s="84" t="s">
        <v>628</v>
      </c>
      <c r="E31" s="86">
        <f>'A5'!D20</f>
        <v>144</v>
      </c>
      <c r="F31" s="123">
        <f>'B15'!P67</f>
        <v>100</v>
      </c>
      <c r="G31" s="84" t="str">
        <f>IFERROR(IF(F31="(-)","(-)", IF(F31&gt;70,"Cao",IF(F31&gt;=50,"Trung Bình","Thấp"))),"")</f>
        <v>Cao</v>
      </c>
      <c r="H31" s="123">
        <f>'B16'!P84</f>
        <v>3.25</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122" t="s">
        <v>488</v>
      </c>
      <c r="D33" s="84" t="s">
        <v>628</v>
      </c>
      <c r="E33" s="86">
        <f>'A5'!D21</f>
        <v>96</v>
      </c>
      <c r="F33" s="123">
        <f>'B15'!Q67</f>
        <v>100</v>
      </c>
      <c r="G33" s="84" t="str">
        <f>IFERROR(IF(F33="(-)","(-)", IF(F33&gt;70,"Cao",IF(F33&gt;=50,"Trung Bình","Thấp"))),"")</f>
        <v>Cao</v>
      </c>
      <c r="H33" s="123">
        <f>'B16'!Q84</f>
        <v>3.25</v>
      </c>
      <c r="I33" s="84" t="str">
        <f>IFERROR(IF(H33="(-)","(-)",IF(H33&gt;70,"Cao",IF(H33&gt;=50,"Trung Bình","Thấp"))),"")</f>
        <v>Thấp</v>
      </c>
      <c r="J33" s="31"/>
      <c r="K33" s="24"/>
    </row>
    <row r="34" spans="2:11" x14ac:dyDescent="0.25">
      <c r="B34" s="87"/>
      <c r="C34" s="81"/>
      <c r="D34" s="87"/>
      <c r="E34" s="87"/>
      <c r="F34" s="124"/>
      <c r="G34" s="87"/>
      <c r="H34" s="124"/>
      <c r="I34" s="87"/>
      <c r="J34" s="31"/>
      <c r="K34" s="24"/>
    </row>
    <row r="35" spans="2:11" x14ac:dyDescent="0.25">
      <c r="B35" s="87"/>
      <c r="C35" s="122" t="s">
        <v>489</v>
      </c>
      <c r="D35" s="84" t="s">
        <v>628</v>
      </c>
      <c r="E35" s="86">
        <f>'A5'!D22</f>
        <v>112</v>
      </c>
      <c r="F35" s="123">
        <f>'B15'!R67</f>
        <v>97.5</v>
      </c>
      <c r="G35" s="84" t="str">
        <f>IFERROR(IF(F35="(-)","(-)", IF(F35&gt;70,"Cao",IF(F35&gt;=50,"Trung Bình","Thấp"))),"")</f>
        <v>Cao</v>
      </c>
      <c r="H35" s="123">
        <f>'B16'!R84</f>
        <v>3.25</v>
      </c>
      <c r="I35" s="84" t="str">
        <f>IFERROR(IF(H35="(-)","(-)",IF(H35&gt;70,"Cao",IF(H35&gt;=50,"Trung Bình","Thấp"))),"")</f>
        <v>Thấp</v>
      </c>
      <c r="J35" s="31"/>
      <c r="K35" s="24"/>
    </row>
    <row r="36" spans="2:11" x14ac:dyDescent="0.25">
      <c r="B36" s="87"/>
      <c r="C36" s="81"/>
      <c r="D36" s="87"/>
      <c r="E36" s="87"/>
      <c r="F36" s="124"/>
      <c r="G36" s="87"/>
      <c r="H36" s="124"/>
      <c r="I36" s="87"/>
      <c r="J36" s="31"/>
      <c r="K36" s="24"/>
    </row>
    <row r="37" spans="2:11" x14ac:dyDescent="0.25">
      <c r="B37" s="87"/>
      <c r="C37" s="122" t="s">
        <v>490</v>
      </c>
      <c r="D37" s="84" t="s">
        <v>628</v>
      </c>
      <c r="E37" s="86">
        <f>'A5'!D23</f>
        <v>171</v>
      </c>
      <c r="F37" s="123">
        <f>'B15'!S67</f>
        <v>65</v>
      </c>
      <c r="G37" s="84" t="str">
        <f>IFERROR(IF(F37="(-)","(-)", IF(F37&gt;70,"Cao",IF(F37&gt;=50,"Trung Bình","Thấp"))),"")</f>
        <v>Trung Bình</v>
      </c>
      <c r="H37" s="123">
        <f>'B16'!S84</f>
        <v>3.25</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122" t="s">
        <v>491</v>
      </c>
      <c r="D39" s="84" t="s">
        <v>628</v>
      </c>
      <c r="E39" s="86">
        <f>'A5'!D24</f>
        <v>110</v>
      </c>
      <c r="F39" s="123">
        <f>'B15'!T67</f>
        <v>97.5</v>
      </c>
      <c r="G39" s="84" t="str">
        <f>IFERROR(IF(F39="(-)","(-)", IF(F39&gt;70,"Cao",IF(F39&gt;=50,"Trung Bình","Thấp"))),"")</f>
        <v>Cao</v>
      </c>
      <c r="H39" s="123">
        <f>'B16'!T84</f>
        <v>3.25</v>
      </c>
      <c r="I39" s="84" t="str">
        <f>IFERROR(IF(H39="(-)","(-)",IF(H39&gt;70,"Cao",IF(H39&gt;=50,"Trung Bình","Thấp"))),"")</f>
        <v>Thấp</v>
      </c>
      <c r="J39" s="31"/>
      <c r="K39" s="24"/>
    </row>
    <row r="40" spans="2:11" x14ac:dyDescent="0.25">
      <c r="B40" s="87"/>
      <c r="C40" s="81"/>
      <c r="D40" s="87"/>
      <c r="E40" s="87"/>
      <c r="F40" s="124"/>
      <c r="G40" s="87"/>
      <c r="H40" s="124"/>
      <c r="I40" s="87"/>
      <c r="J40" s="31"/>
      <c r="K40" s="24"/>
    </row>
    <row r="41" spans="2:11" x14ac:dyDescent="0.25">
      <c r="B41" s="87"/>
      <c r="C41" s="122" t="s">
        <v>492</v>
      </c>
      <c r="D41" s="84" t="s">
        <v>628</v>
      </c>
      <c r="E41" s="86">
        <f>'A5'!D25</f>
        <v>127</v>
      </c>
      <c r="F41" s="123">
        <f>'B15'!U67</f>
        <v>100</v>
      </c>
      <c r="G41" s="84" t="str">
        <f>IFERROR(IF(F41="(-)","(-)", IF(F41&gt;70,"Cao",IF(F41&gt;=50,"Trung Bình","Thấp"))),"")</f>
        <v>Cao</v>
      </c>
      <c r="H41" s="123">
        <f>'B16'!U84</f>
        <v>3.25</v>
      </c>
      <c r="I41" s="84" t="str">
        <f>IFERROR(IF(H41="(-)","(-)",IF(H41&gt;70,"Cao",IF(H41&gt;=50,"Trung Bình","Thấp"))),"")</f>
        <v>Thấp</v>
      </c>
      <c r="J41" s="31"/>
      <c r="K41" s="24"/>
    </row>
    <row r="42" spans="2:11" x14ac:dyDescent="0.25">
      <c r="B42" s="87"/>
      <c r="C42" s="81"/>
      <c r="D42" s="87"/>
      <c r="E42" s="87"/>
      <c r="F42" s="124"/>
      <c r="G42" s="87"/>
      <c r="H42" s="124"/>
      <c r="I42" s="87"/>
      <c r="J42" s="31"/>
      <c r="K42" s="24"/>
    </row>
    <row r="43" spans="2:11" x14ac:dyDescent="0.25">
      <c r="B43" s="87"/>
      <c r="C43" s="122" t="s">
        <v>493</v>
      </c>
      <c r="D43" s="84" t="s">
        <v>628</v>
      </c>
      <c r="E43" s="86">
        <f>'A5'!D26</f>
        <v>121</v>
      </c>
      <c r="F43" s="123">
        <f>'B15'!V67</f>
        <v>75</v>
      </c>
      <c r="G43" s="84" t="str">
        <f>IFERROR(IF(F43="(-)","(-)", IF(F43&gt;70,"Cao",IF(F43&gt;=50,"Trung Bình","Thấp"))),"")</f>
        <v>Cao</v>
      </c>
      <c r="H43" s="123">
        <f>'B16'!V84</f>
        <v>3.25</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122" t="s">
        <v>494</v>
      </c>
      <c r="D45" s="84" t="s">
        <v>628</v>
      </c>
      <c r="E45" s="86">
        <f>'A5'!D27</f>
        <v>72</v>
      </c>
      <c r="F45" s="123">
        <f>'B15'!W67</f>
        <v>65</v>
      </c>
      <c r="G45" s="84" t="str">
        <f>IFERROR(IF(F45="(-)","(-)", IF(F45&gt;70,"Cao",IF(F45&gt;=50,"Trung Bình","Thấp"))),"")</f>
        <v>Trung Bình</v>
      </c>
      <c r="H45" s="123">
        <f>'B16'!W84</f>
        <v>3.25</v>
      </c>
      <c r="I45" s="84" t="str">
        <f>IFERROR(IF(H45="(-)","(-)",IF(H45&gt;70,"Cao",IF(H45&gt;=50,"Trung Bình","Thấp"))),"")</f>
        <v>Thấp</v>
      </c>
      <c r="J45" s="31"/>
      <c r="K45" s="24"/>
    </row>
    <row r="46" spans="2:11" x14ac:dyDescent="0.25">
      <c r="B46" s="87"/>
      <c r="C46" s="81"/>
      <c r="D46" s="87"/>
      <c r="E46" s="87"/>
      <c r="F46" s="124"/>
      <c r="G46" s="87"/>
      <c r="H46" s="124"/>
      <c r="I46" s="87"/>
      <c r="J46" s="31"/>
      <c r="K46" s="24"/>
    </row>
    <row r="47" spans="2:11" x14ac:dyDescent="0.25">
      <c r="B47" s="87"/>
      <c r="C47" s="122" t="s">
        <v>495</v>
      </c>
      <c r="D47" s="84" t="s">
        <v>628</v>
      </c>
      <c r="E47" s="86">
        <f>'A5'!D28</f>
        <v>122</v>
      </c>
      <c r="F47" s="123">
        <f>'B15'!X67</f>
        <v>67.5</v>
      </c>
      <c r="G47" s="84" t="str">
        <f>IFERROR(IF(F47="(-)","(-)", IF(F47&gt;70,"Cao",IF(F47&gt;=50,"Trung Bình","Thấp"))),"")</f>
        <v>Trung Bình</v>
      </c>
      <c r="H47" s="123">
        <f>'B16'!X84</f>
        <v>3.25</v>
      </c>
      <c r="I47" s="84" t="str">
        <f>IFERROR(IF(H47="(-)","(-)",IF(H47&gt;70,"Cao",IF(H47&gt;=50,"Trung Bình","Thấp"))),"")</f>
        <v>Thấp</v>
      </c>
      <c r="J47" s="31"/>
      <c r="K47" s="24"/>
    </row>
    <row r="48" spans="2:11" x14ac:dyDescent="0.25">
      <c r="B48" s="87"/>
      <c r="C48" s="81"/>
      <c r="D48" s="87"/>
      <c r="E48" s="87"/>
      <c r="F48" s="124"/>
      <c r="G48" s="87"/>
      <c r="H48" s="124"/>
      <c r="I48" s="87"/>
      <c r="J48" s="31"/>
      <c r="K48" s="24"/>
    </row>
    <row r="49" spans="2:11" x14ac:dyDescent="0.25">
      <c r="B49" s="87"/>
      <c r="C49" s="122" t="s">
        <v>496</v>
      </c>
      <c r="D49" s="84" t="s">
        <v>628</v>
      </c>
      <c r="E49" s="86">
        <f>'A5'!D29</f>
        <v>72</v>
      </c>
      <c r="F49" s="123">
        <f>'B15'!Y67</f>
        <v>0</v>
      </c>
      <c r="G49" s="84" t="str">
        <f>IFERROR(IF(F49="(-)","(-)", IF(F49&gt;70,"Cao",IF(F49&gt;=50,"Trung Bình","Thấp"))),"")</f>
        <v>Thấp</v>
      </c>
      <c r="H49" s="123">
        <f>'B16'!Y84</f>
        <v>3.25</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125" t="s">
        <v>8</v>
      </c>
      <c r="C51" s="122" t="s">
        <v>475</v>
      </c>
      <c r="D51" s="84" t="s">
        <v>630</v>
      </c>
      <c r="E51" s="86">
        <f>'A5'!D8</f>
        <v>165</v>
      </c>
      <c r="F51" s="123">
        <f>'B15'!D67</f>
        <v>95</v>
      </c>
      <c r="G51" s="84" t="str">
        <f>IFERROR(IF(F51="(-)","(-)", IF(F51&gt;70,"Cao",IF(F51&gt;=50,"Trung Bình","Thấp"))),"")</f>
        <v>Cao</v>
      </c>
      <c r="H51" s="123">
        <f>'B16'!D84</f>
        <v>3.25</v>
      </c>
      <c r="I51" s="84" t="str">
        <f>IFERROR(IF(H51="(-)","(-)",IF(H51&gt;70,"Cao",IF(H51&gt;=50,"Trung Bình","Thấp"))),"")</f>
        <v>Thấp</v>
      </c>
      <c r="J51" s="31"/>
      <c r="K51" s="24"/>
    </row>
    <row r="52" spans="2:11" x14ac:dyDescent="0.25">
      <c r="B52" s="87"/>
      <c r="C52" s="81"/>
      <c r="D52" s="87"/>
      <c r="E52" s="87"/>
      <c r="F52" s="124"/>
      <c r="G52" s="87"/>
      <c r="H52" s="124"/>
      <c r="I52" s="87"/>
      <c r="J52" s="31"/>
      <c r="K52" s="24"/>
    </row>
    <row r="53" spans="2:11" x14ac:dyDescent="0.25">
      <c r="B53" s="87"/>
      <c r="C53" s="122" t="s">
        <v>476</v>
      </c>
      <c r="D53" s="84" t="s">
        <v>630</v>
      </c>
      <c r="E53" s="86">
        <f>'A5'!D9</f>
        <v>81</v>
      </c>
      <c r="F53" s="123">
        <f>'B15'!E67</f>
        <v>75</v>
      </c>
      <c r="G53" s="84" t="str">
        <f>IFERROR(IF(F53="(-)","(-)", IF(F53&gt;70,"Cao",IF(F53&gt;=50,"Trung Bình","Thấp"))),"")</f>
        <v>Cao</v>
      </c>
      <c r="H53" s="123">
        <f>'B16'!E84</f>
        <v>3.25</v>
      </c>
      <c r="I53" s="84" t="str">
        <f>IFERROR(IF(H53="(-)","(-)",IF(H53&gt;70,"Cao",IF(H53&gt;=50,"Trung Bình","Thấp"))),"")</f>
        <v>Thấp</v>
      </c>
      <c r="J53" s="31"/>
      <c r="K53" s="24"/>
    </row>
    <row r="54" spans="2:11" x14ac:dyDescent="0.25">
      <c r="B54" s="87"/>
      <c r="C54" s="81"/>
      <c r="D54" s="87"/>
      <c r="E54" s="87"/>
      <c r="F54" s="124"/>
      <c r="G54" s="87"/>
      <c r="H54" s="124"/>
      <c r="I54" s="87"/>
      <c r="J54" s="31"/>
      <c r="K54" s="24"/>
    </row>
    <row r="55" spans="2:11" x14ac:dyDescent="0.25">
      <c r="B55" s="87"/>
      <c r="C55" s="122" t="s">
        <v>477</v>
      </c>
      <c r="D55" s="84" t="s">
        <v>630</v>
      </c>
      <c r="E55" s="86">
        <f>'A5'!D10</f>
        <v>114</v>
      </c>
      <c r="F55" s="123">
        <f>'B15'!F67</f>
        <v>100</v>
      </c>
      <c r="G55" s="84" t="str">
        <f>IFERROR(IF(F55="(-)","(-)", IF(F55&gt;70,"Cao",IF(F55&gt;=50,"Trung Bình","Thấp"))),"")</f>
        <v>Cao</v>
      </c>
      <c r="H55" s="123">
        <f>'B16'!F84</f>
        <v>3.25</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122" t="s">
        <v>478</v>
      </c>
      <c r="D57" s="84" t="s">
        <v>630</v>
      </c>
      <c r="E57" s="86">
        <f>'A5'!D11</f>
        <v>88</v>
      </c>
      <c r="F57" s="123">
        <f>'B15'!G67</f>
        <v>12.5</v>
      </c>
      <c r="G57" s="84" t="str">
        <f>IFERROR(IF(F57="(-)","(-)", IF(F57&gt;70,"Cao",IF(F57&gt;=50,"Trung Bình","Thấp"))),"")</f>
        <v>Thấp</v>
      </c>
      <c r="H57" s="123">
        <f>'B16'!G84</f>
        <v>3.25</v>
      </c>
      <c r="I57" s="84" t="str">
        <f>IFERROR(IF(H57="(-)","(-)",IF(H57&gt;70,"Cao",IF(H57&gt;=50,"Trung Bình","Thấp"))),"")</f>
        <v>Thấp</v>
      </c>
      <c r="J57" s="31"/>
      <c r="K57" s="24"/>
    </row>
    <row r="58" spans="2:11" x14ac:dyDescent="0.25">
      <c r="B58" s="87"/>
      <c r="C58" s="81"/>
      <c r="D58" s="87"/>
      <c r="E58" s="87"/>
      <c r="F58" s="124"/>
      <c r="G58" s="87"/>
      <c r="H58" s="124"/>
      <c r="I58" s="87"/>
      <c r="J58" s="31"/>
      <c r="K58" s="24"/>
    </row>
    <row r="59" spans="2:11" x14ac:dyDescent="0.25">
      <c r="B59" s="87"/>
      <c r="C59" s="122" t="s">
        <v>479</v>
      </c>
      <c r="D59" s="84" t="s">
        <v>630</v>
      </c>
      <c r="E59" s="86">
        <f>'A5'!D12</f>
        <v>109</v>
      </c>
      <c r="F59" s="123">
        <f>'B15'!H67</f>
        <v>75</v>
      </c>
      <c r="G59" s="84" t="str">
        <f>IFERROR(IF(F59="(-)","(-)", IF(F59&gt;70,"Cao",IF(F59&gt;=50,"Trung Bình","Thấp"))),"")</f>
        <v>Cao</v>
      </c>
      <c r="H59" s="123">
        <f>'B16'!H84</f>
        <v>3.25</v>
      </c>
      <c r="I59" s="84" t="str">
        <f>IFERROR(IF(H59="(-)","(-)",IF(H59&gt;70,"Cao",IF(H59&gt;=50,"Trung Bình","Thấp"))),"")</f>
        <v>Thấp</v>
      </c>
      <c r="J59" s="31"/>
      <c r="K59" s="24"/>
    </row>
    <row r="60" spans="2:11" x14ac:dyDescent="0.25">
      <c r="B60" s="87"/>
      <c r="C60" s="81"/>
      <c r="D60" s="87"/>
      <c r="E60" s="87"/>
      <c r="F60" s="124"/>
      <c r="G60" s="87"/>
      <c r="H60" s="124"/>
      <c r="I60" s="87"/>
      <c r="J60" s="31"/>
      <c r="K60" s="24"/>
    </row>
    <row r="61" spans="2:11" x14ac:dyDescent="0.25">
      <c r="B61" s="87"/>
      <c r="C61" s="122" t="s">
        <v>480</v>
      </c>
      <c r="D61" s="84" t="s">
        <v>630</v>
      </c>
      <c r="E61" s="86">
        <f>'A5'!D13</f>
        <v>102</v>
      </c>
      <c r="F61" s="123">
        <f>'B15'!I67</f>
        <v>68.75</v>
      </c>
      <c r="G61" s="84" t="str">
        <f>IFERROR(IF(F61="(-)","(-)", IF(F61&gt;70,"Cao",IF(F61&gt;=50,"Trung Bình","Thấp"))),"")</f>
        <v>Trung Bình</v>
      </c>
      <c r="H61" s="123">
        <f>'B16'!I84</f>
        <v>3.25</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122" t="s">
        <v>481</v>
      </c>
      <c r="D63" s="84" t="s">
        <v>630</v>
      </c>
      <c r="E63" s="86">
        <f>'A5'!D14</f>
        <v>97</v>
      </c>
      <c r="F63" s="123">
        <f>'B15'!J67</f>
        <v>92.5</v>
      </c>
      <c r="G63" s="84" t="str">
        <f>IFERROR(IF(F63="(-)","(-)", IF(F63&gt;70,"Cao",IF(F63&gt;=50,"Trung Bình","Thấp"))),"")</f>
        <v>Cao</v>
      </c>
      <c r="H63" s="123">
        <f>'B16'!J84</f>
        <v>3.25</v>
      </c>
      <c r="I63" s="84" t="str">
        <f>IFERROR(IF(H63="(-)","(-)",IF(H63&gt;70,"Cao",IF(H63&gt;=50,"Trung Bình","Thấp"))),"")</f>
        <v>Thấp</v>
      </c>
      <c r="J63" s="31"/>
      <c r="K63" s="24"/>
    </row>
    <row r="64" spans="2:11" x14ac:dyDescent="0.25">
      <c r="B64" s="87"/>
      <c r="C64" s="81"/>
      <c r="D64" s="87"/>
      <c r="E64" s="87"/>
      <c r="F64" s="124"/>
      <c r="G64" s="87"/>
      <c r="H64" s="124"/>
      <c r="I64" s="87"/>
      <c r="J64" s="31"/>
      <c r="K64" s="24"/>
    </row>
    <row r="65" spans="2:11" x14ac:dyDescent="0.25">
      <c r="B65" s="87"/>
      <c r="C65" s="122" t="s">
        <v>482</v>
      </c>
      <c r="D65" s="84" t="s">
        <v>630</v>
      </c>
      <c r="E65" s="86">
        <f>'A5'!D15</f>
        <v>102</v>
      </c>
      <c r="F65" s="123">
        <f>'B15'!K67</f>
        <v>100</v>
      </c>
      <c r="G65" s="84" t="str">
        <f>IFERROR(IF(F65="(-)","(-)", IF(F65&gt;70,"Cao",IF(F65&gt;=50,"Trung Bình","Thấp"))),"")</f>
        <v>Cao</v>
      </c>
      <c r="H65" s="123">
        <f>'B16'!K84</f>
        <v>3.25</v>
      </c>
      <c r="I65" s="84" t="str">
        <f>IFERROR(IF(H65="(-)","(-)",IF(H65&gt;70,"Cao",IF(H65&gt;=50,"Trung Bình","Thấp"))),"")</f>
        <v>Thấp</v>
      </c>
      <c r="J65" s="31"/>
      <c r="K65" s="24"/>
    </row>
    <row r="66" spans="2:11" x14ac:dyDescent="0.25">
      <c r="B66" s="87"/>
      <c r="C66" s="81"/>
      <c r="D66" s="87"/>
      <c r="E66" s="87"/>
      <c r="F66" s="124"/>
      <c r="G66" s="87"/>
      <c r="H66" s="124"/>
      <c r="I66" s="87"/>
      <c r="J66" s="31"/>
      <c r="K66" s="24"/>
    </row>
    <row r="67" spans="2:11" x14ac:dyDescent="0.25">
      <c r="B67" s="87"/>
      <c r="C67" s="122" t="s">
        <v>483</v>
      </c>
      <c r="D67" s="84" t="s">
        <v>630</v>
      </c>
      <c r="E67" s="86">
        <f>'A5'!D16</f>
        <v>149</v>
      </c>
      <c r="F67" s="123">
        <f>'B15'!L67</f>
        <v>100</v>
      </c>
      <c r="G67" s="84" t="str">
        <f>IFERROR(IF(F67="(-)","(-)", IF(F67&gt;70,"Cao",IF(F67&gt;=50,"Trung Bình","Thấp"))),"")</f>
        <v>Cao</v>
      </c>
      <c r="H67" s="123">
        <f>'B16'!L84</f>
        <v>3.25</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122" t="s">
        <v>484</v>
      </c>
      <c r="D69" s="84" t="s">
        <v>630</v>
      </c>
      <c r="E69" s="86">
        <f>'A5'!D17</f>
        <v>112</v>
      </c>
      <c r="F69" s="123">
        <f>'B15'!M67</f>
        <v>100</v>
      </c>
      <c r="G69" s="84" t="str">
        <f>IFERROR(IF(F69="(-)","(-)", IF(F69&gt;70,"Cao",IF(F69&gt;=50,"Trung Bình","Thấp"))),"")</f>
        <v>Cao</v>
      </c>
      <c r="H69" s="123">
        <f>'B16'!M84</f>
        <v>3.25</v>
      </c>
      <c r="I69" s="84" t="str">
        <f>IFERROR(IF(H69="(-)","(-)",IF(H69&gt;70,"Cao",IF(H69&gt;=50,"Trung Bình","Thấp"))),"")</f>
        <v>Thấp</v>
      </c>
      <c r="J69" s="31"/>
      <c r="K69" s="24"/>
    </row>
    <row r="70" spans="2:11" x14ac:dyDescent="0.25">
      <c r="B70" s="87"/>
      <c r="C70" s="81"/>
      <c r="D70" s="87"/>
      <c r="E70" s="87"/>
      <c r="F70" s="124"/>
      <c r="G70" s="87"/>
      <c r="H70" s="124"/>
      <c r="I70" s="87"/>
      <c r="J70" s="31"/>
      <c r="K70" s="24"/>
    </row>
    <row r="71" spans="2:11" x14ac:dyDescent="0.25">
      <c r="B71" s="87"/>
      <c r="C71" s="122" t="s">
        <v>485</v>
      </c>
      <c r="D71" s="84" t="s">
        <v>630</v>
      </c>
      <c r="E71" s="86">
        <f>'A5'!D18</f>
        <v>172</v>
      </c>
      <c r="F71" s="123">
        <f>'B15'!N67</f>
        <v>90</v>
      </c>
      <c r="G71" s="84" t="str">
        <f>IFERROR(IF(F71="(-)","(-)", IF(F71&gt;70,"Cao",IF(F71&gt;=50,"Trung Bình","Thấp"))),"")</f>
        <v>Cao</v>
      </c>
      <c r="H71" s="123">
        <f>'B16'!N84</f>
        <v>3.25</v>
      </c>
      <c r="I71" s="84" t="str">
        <f>IFERROR(IF(H71="(-)","(-)",IF(H71&gt;70,"Cao",IF(H71&gt;=50,"Trung Bình","Thấp"))),"")</f>
        <v>Thấp</v>
      </c>
      <c r="J71" s="31"/>
      <c r="K71" s="24"/>
    </row>
    <row r="72" spans="2:11" x14ac:dyDescent="0.25">
      <c r="B72" s="87"/>
      <c r="C72" s="81"/>
      <c r="D72" s="87"/>
      <c r="E72" s="87"/>
      <c r="F72" s="124"/>
      <c r="G72" s="87"/>
      <c r="H72" s="124"/>
      <c r="I72" s="87"/>
      <c r="J72" s="31"/>
      <c r="K72" s="24"/>
    </row>
    <row r="73" spans="2:11" x14ac:dyDescent="0.25">
      <c r="B73" s="87"/>
      <c r="C73" s="122" t="s">
        <v>486</v>
      </c>
      <c r="D73" s="84" t="s">
        <v>630</v>
      </c>
      <c r="E73" s="86">
        <f>'A5'!D19</f>
        <v>161</v>
      </c>
      <c r="F73" s="123">
        <f>'B15'!O67</f>
        <v>73.75</v>
      </c>
      <c r="G73" s="84" t="str">
        <f>IFERROR(IF(F73="(-)","(-)", IF(F73&gt;70,"Cao",IF(F73&gt;=50,"Trung Bình","Thấp"))),"")</f>
        <v>Cao</v>
      </c>
      <c r="H73" s="123">
        <f>'B16'!O84</f>
        <v>3.25</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122" t="s">
        <v>487</v>
      </c>
      <c r="D75" s="84" t="s">
        <v>630</v>
      </c>
      <c r="E75" s="86">
        <f>'A5'!D20</f>
        <v>144</v>
      </c>
      <c r="F75" s="123">
        <f>'B15'!P67</f>
        <v>100</v>
      </c>
      <c r="G75" s="84" t="str">
        <f>IFERROR(IF(F75="(-)","(-)", IF(F75&gt;70,"Cao",IF(F75&gt;=50,"Trung Bình","Thấp"))),"")</f>
        <v>Cao</v>
      </c>
      <c r="H75" s="123">
        <f>'B16'!P84</f>
        <v>3.25</v>
      </c>
      <c r="I75" s="84" t="str">
        <f>IFERROR(IF(H75="(-)","(-)",IF(H75&gt;70,"Cao",IF(H75&gt;=50,"Trung Bình","Thấp"))),"")</f>
        <v>Thấp</v>
      </c>
      <c r="J75" s="31"/>
      <c r="K75" s="24"/>
    </row>
    <row r="76" spans="2:11" x14ac:dyDescent="0.25">
      <c r="B76" s="87"/>
      <c r="C76" s="81"/>
      <c r="D76" s="87"/>
      <c r="E76" s="87"/>
      <c r="F76" s="124"/>
      <c r="G76" s="87"/>
      <c r="H76" s="124"/>
      <c r="I76" s="87"/>
      <c r="J76" s="31"/>
      <c r="K76" s="24"/>
    </row>
    <row r="77" spans="2:11" x14ac:dyDescent="0.25">
      <c r="B77" s="87"/>
      <c r="C77" s="122" t="s">
        <v>488</v>
      </c>
      <c r="D77" s="84" t="s">
        <v>630</v>
      </c>
      <c r="E77" s="86">
        <f>'A5'!D21</f>
        <v>96</v>
      </c>
      <c r="F77" s="123">
        <f>'B15'!Q67</f>
        <v>100</v>
      </c>
      <c r="G77" s="84" t="str">
        <f>IFERROR(IF(F77="(-)","(-)", IF(F77&gt;70,"Cao",IF(F77&gt;=50,"Trung Bình","Thấp"))),"")</f>
        <v>Cao</v>
      </c>
      <c r="H77" s="123">
        <f>'B16'!Q84</f>
        <v>3.25</v>
      </c>
      <c r="I77" s="84" t="str">
        <f>IFERROR(IF(H77="(-)","(-)",IF(H77&gt;70,"Cao",IF(H77&gt;=50,"Trung Bình","Thấp"))),"")</f>
        <v>Thấp</v>
      </c>
      <c r="J77" s="31"/>
      <c r="K77" s="24"/>
    </row>
    <row r="78" spans="2:11" x14ac:dyDescent="0.25">
      <c r="B78" s="87"/>
      <c r="C78" s="81"/>
      <c r="D78" s="87"/>
      <c r="E78" s="87"/>
      <c r="F78" s="124"/>
      <c r="G78" s="87"/>
      <c r="H78" s="124"/>
      <c r="I78" s="87"/>
      <c r="J78" s="31"/>
      <c r="K78" s="24"/>
    </row>
    <row r="79" spans="2:11" x14ac:dyDescent="0.25">
      <c r="B79" s="87"/>
      <c r="C79" s="122" t="s">
        <v>489</v>
      </c>
      <c r="D79" s="84" t="s">
        <v>630</v>
      </c>
      <c r="E79" s="86">
        <f>'A5'!D22</f>
        <v>112</v>
      </c>
      <c r="F79" s="123">
        <f>'B15'!R67</f>
        <v>97.5</v>
      </c>
      <c r="G79" s="84" t="str">
        <f>IFERROR(IF(F79="(-)","(-)", IF(F79&gt;70,"Cao",IF(F79&gt;=50,"Trung Bình","Thấp"))),"")</f>
        <v>Cao</v>
      </c>
      <c r="H79" s="123">
        <f>'B16'!R84</f>
        <v>3.25</v>
      </c>
      <c r="I79" s="84" t="str">
        <f>IFERROR(IF(H79="(-)","(-)",IF(H79&gt;70,"Cao",IF(H79&gt;=50,"Trung Bình","Thấp"))),"")</f>
        <v>Thấp</v>
      </c>
      <c r="J79" s="31"/>
      <c r="K79" s="24"/>
    </row>
    <row r="80" spans="2:11" x14ac:dyDescent="0.25">
      <c r="B80" s="87"/>
      <c r="C80" s="81"/>
      <c r="D80" s="87"/>
      <c r="E80" s="87"/>
      <c r="F80" s="124"/>
      <c r="G80" s="87"/>
      <c r="H80" s="124"/>
      <c r="I80" s="87"/>
      <c r="J80" s="31"/>
      <c r="K80" s="24"/>
    </row>
    <row r="81" spans="1:11" x14ac:dyDescent="0.25">
      <c r="B81" s="87"/>
      <c r="C81" s="122" t="s">
        <v>490</v>
      </c>
      <c r="D81" s="84" t="s">
        <v>630</v>
      </c>
      <c r="E81" s="86">
        <f>'A5'!D23</f>
        <v>171</v>
      </c>
      <c r="F81" s="123">
        <f>'B15'!S67</f>
        <v>65</v>
      </c>
      <c r="G81" s="84" t="str">
        <f>IFERROR(IF(F81="(-)","(-)", IF(F81&gt;70,"Cao",IF(F81&gt;=50,"Trung Bình","Thấp"))),"")</f>
        <v>Trung Bình</v>
      </c>
      <c r="H81" s="123">
        <f>'B16'!S84</f>
        <v>3.25</v>
      </c>
      <c r="I81" s="84" t="str">
        <f>IFERROR(IF(H81="(-)","(-)",IF(H81&gt;70,"Cao",IF(H81&gt;=50,"Trung Bình","Thấp"))),"")</f>
        <v>Thấp</v>
      </c>
      <c r="J81" s="31"/>
      <c r="K81" s="24"/>
    </row>
    <row r="82" spans="1:11" x14ac:dyDescent="0.25">
      <c r="B82" s="87"/>
      <c r="C82" s="81"/>
      <c r="D82" s="87"/>
      <c r="E82" s="87"/>
      <c r="F82" s="124"/>
      <c r="G82" s="87"/>
      <c r="H82" s="124"/>
      <c r="I82" s="87"/>
      <c r="J82" s="31"/>
      <c r="K82" s="24"/>
    </row>
    <row r="83" spans="1:11" x14ac:dyDescent="0.25">
      <c r="B83" s="87"/>
      <c r="C83" s="122" t="s">
        <v>491</v>
      </c>
      <c r="D83" s="84" t="s">
        <v>630</v>
      </c>
      <c r="E83" s="86">
        <f>'A5'!D24</f>
        <v>110</v>
      </c>
      <c r="F83" s="123">
        <f>'B15'!T67</f>
        <v>97.5</v>
      </c>
      <c r="G83" s="84" t="str">
        <f>IFERROR(IF(F83="(-)","(-)", IF(F83&gt;70,"Cao",IF(F83&gt;=50,"Trung Bình","Thấp"))),"")</f>
        <v>Cao</v>
      </c>
      <c r="H83" s="123">
        <f>'B16'!T84</f>
        <v>3.25</v>
      </c>
      <c r="I83" s="84" t="str">
        <f>IFERROR(IF(H83="(-)","(-)",IF(H83&gt;70,"Cao",IF(H83&gt;=50,"Trung Bình","Thấp"))),"")</f>
        <v>Thấp</v>
      </c>
      <c r="J83" s="31"/>
      <c r="K83" s="24"/>
    </row>
    <row r="84" spans="1:11" x14ac:dyDescent="0.25">
      <c r="B84" s="87"/>
      <c r="C84" s="81"/>
      <c r="D84" s="87"/>
      <c r="E84" s="87"/>
      <c r="F84" s="124"/>
      <c r="G84" s="87"/>
      <c r="H84" s="124"/>
      <c r="I84" s="87"/>
      <c r="J84" s="31"/>
      <c r="K84" s="24"/>
    </row>
    <row r="85" spans="1:11" x14ac:dyDescent="0.25">
      <c r="B85" s="87"/>
      <c r="C85" s="122" t="s">
        <v>492</v>
      </c>
      <c r="D85" s="84" t="s">
        <v>630</v>
      </c>
      <c r="E85" s="86">
        <f>'A5'!D25</f>
        <v>127</v>
      </c>
      <c r="F85" s="123">
        <f>'B15'!U67</f>
        <v>100</v>
      </c>
      <c r="G85" s="84" t="str">
        <f>IFERROR(IF(F85="(-)","(-)", IF(F85&gt;70,"Cao",IF(F85&gt;=50,"Trung Bình","Thấp"))),"")</f>
        <v>Cao</v>
      </c>
      <c r="H85" s="123">
        <f>'B16'!U84</f>
        <v>3.25</v>
      </c>
      <c r="I85" s="84" t="str">
        <f>IFERROR(IF(H85="(-)","(-)",IF(H85&gt;70,"Cao",IF(H85&gt;=50,"Trung Bình","Thấp"))),"")</f>
        <v>Thấp</v>
      </c>
      <c r="J85" s="31"/>
      <c r="K85" s="24"/>
    </row>
    <row r="86" spans="1:11" x14ac:dyDescent="0.25">
      <c r="B86" s="87"/>
      <c r="C86" s="81"/>
      <c r="D86" s="87"/>
      <c r="E86" s="87"/>
      <c r="F86" s="124"/>
      <c r="G86" s="87"/>
      <c r="H86" s="124"/>
      <c r="I86" s="87"/>
      <c r="J86" s="31"/>
      <c r="K86" s="24"/>
    </row>
    <row r="87" spans="1:11" x14ac:dyDescent="0.25">
      <c r="B87" s="87"/>
      <c r="C87" s="122" t="s">
        <v>493</v>
      </c>
      <c r="D87" s="84" t="s">
        <v>630</v>
      </c>
      <c r="E87" s="86">
        <f>'A5'!D26</f>
        <v>121</v>
      </c>
      <c r="F87" s="123">
        <f>'B15'!V67</f>
        <v>75</v>
      </c>
      <c r="G87" s="84" t="str">
        <f>IFERROR(IF(F87="(-)","(-)", IF(F87&gt;70,"Cao",IF(F87&gt;=50,"Trung Bình","Thấp"))),"")</f>
        <v>Cao</v>
      </c>
      <c r="H87" s="123">
        <f>'B16'!V84</f>
        <v>3.25</v>
      </c>
      <c r="I87" s="84" t="str">
        <f>IFERROR(IF(H87="(-)","(-)",IF(H87&gt;70,"Cao",IF(H87&gt;=50,"Trung Bình","Thấp"))),"")</f>
        <v>Thấp</v>
      </c>
      <c r="J87" s="31"/>
      <c r="K87" s="24"/>
    </row>
    <row r="88" spans="1:11" x14ac:dyDescent="0.25">
      <c r="B88" s="87"/>
      <c r="C88" s="81"/>
      <c r="D88" s="87"/>
      <c r="E88" s="87"/>
      <c r="F88" s="124"/>
      <c r="G88" s="87"/>
      <c r="H88" s="124"/>
      <c r="I88" s="87"/>
      <c r="J88" s="31"/>
      <c r="K88" s="24"/>
    </row>
    <row r="89" spans="1:11" x14ac:dyDescent="0.25">
      <c r="B89" s="87"/>
      <c r="C89" s="122" t="s">
        <v>494</v>
      </c>
      <c r="D89" s="84" t="s">
        <v>630</v>
      </c>
      <c r="E89" s="86">
        <f>'A5'!D27</f>
        <v>72</v>
      </c>
      <c r="F89" s="123">
        <f>'B15'!W67</f>
        <v>65</v>
      </c>
      <c r="G89" s="84" t="str">
        <f>IFERROR(IF(F89="(-)","(-)", IF(F89&gt;70,"Cao",IF(F89&gt;=50,"Trung Bình","Thấp"))),"")</f>
        <v>Trung Bình</v>
      </c>
      <c r="H89" s="123">
        <f>'B16'!W84</f>
        <v>3.25</v>
      </c>
      <c r="I89" s="84" t="str">
        <f>IFERROR(IF(H89="(-)","(-)",IF(H89&gt;70,"Cao",IF(H89&gt;=50,"Trung Bình","Thấp"))),"")</f>
        <v>Thấp</v>
      </c>
      <c r="J89" s="31"/>
      <c r="K89" s="24"/>
    </row>
    <row r="90" spans="1:11" x14ac:dyDescent="0.25">
      <c r="B90" s="87"/>
      <c r="C90" s="81"/>
      <c r="D90" s="87"/>
      <c r="E90" s="87"/>
      <c r="F90" s="124"/>
      <c r="G90" s="87"/>
      <c r="H90" s="124"/>
      <c r="I90" s="87"/>
      <c r="J90" s="31"/>
      <c r="K90" s="24"/>
    </row>
    <row r="91" spans="1:11" x14ac:dyDescent="0.25">
      <c r="B91" s="87"/>
      <c r="C91" s="122" t="s">
        <v>495</v>
      </c>
      <c r="D91" s="84" t="s">
        <v>630</v>
      </c>
      <c r="E91" s="86">
        <f>'A5'!D28</f>
        <v>122</v>
      </c>
      <c r="F91" s="123">
        <f>'B15'!X67</f>
        <v>67.5</v>
      </c>
      <c r="G91" s="84" t="str">
        <f>IFERROR(IF(F91="(-)","(-)", IF(F91&gt;70,"Cao",IF(F91&gt;=50,"Trung Bình","Thấp"))),"")</f>
        <v>Trung Bình</v>
      </c>
      <c r="H91" s="123">
        <f>'B16'!X84</f>
        <v>3.25</v>
      </c>
      <c r="I91" s="84" t="str">
        <f>IFERROR(IF(H91="(-)","(-)",IF(H91&gt;70,"Cao",IF(H91&gt;=50,"Trung Bình","Thấp"))),"")</f>
        <v>Thấp</v>
      </c>
      <c r="J91" s="31"/>
      <c r="K91" s="24"/>
    </row>
    <row r="92" spans="1:11" x14ac:dyDescent="0.25">
      <c r="B92" s="87"/>
      <c r="C92" s="81"/>
      <c r="D92" s="87"/>
      <c r="E92" s="87"/>
      <c r="F92" s="124"/>
      <c r="G92" s="87"/>
      <c r="H92" s="124"/>
      <c r="I92" s="87"/>
      <c r="J92" s="31"/>
      <c r="K92" s="24"/>
    </row>
    <row r="93" spans="1:11" x14ac:dyDescent="0.25">
      <c r="B93" s="87"/>
      <c r="C93" s="122" t="s">
        <v>496</v>
      </c>
      <c r="D93" s="84" t="s">
        <v>630</v>
      </c>
      <c r="E93" s="86">
        <f>'A5'!D29</f>
        <v>72</v>
      </c>
      <c r="F93" s="123">
        <f>'B15'!Y67</f>
        <v>0</v>
      </c>
      <c r="G93" s="84" t="str">
        <f>IFERROR(IF(F93="(-)","(-)", IF(F93&gt;70,"Cao",IF(F93&gt;=50,"Trung Bình","Thấp"))),"")</f>
        <v>Thấp</v>
      </c>
      <c r="H93" s="123">
        <f>'B16'!Y84</f>
        <v>3.25</v>
      </c>
      <c r="I93" s="84" t="str">
        <f>IFERROR(IF(H93="(-)","(-)",IF(H93&gt;70,"Cao",IF(H93&gt;=50,"Trung Bình","Thấp"))),"")</f>
        <v>Thấp</v>
      </c>
      <c r="J93" s="31"/>
      <c r="K93" s="24"/>
    </row>
    <row r="94" spans="1:11" x14ac:dyDescent="0.25">
      <c r="B94" s="87"/>
      <c r="C94" s="81"/>
      <c r="D94" s="87"/>
      <c r="E94" s="87"/>
      <c r="F94" s="124"/>
      <c r="G94" s="87"/>
      <c r="H94" s="124"/>
      <c r="I94" s="87"/>
      <c r="J94" s="31"/>
      <c r="K94" s="24"/>
    </row>
    <row r="95" spans="1:11" x14ac:dyDescent="0.25">
      <c r="A95" s="5" t="s">
        <v>420</v>
      </c>
    </row>
  </sheetData>
  <sheetProtection formatCells="0" formatColumns="0" formatRows="0" insertColumns="0" insertRows="0" insertHyperlinks="0" deleteColumns="0" deleteRows="0" sort="0" autoFilter="0" pivotTables="0"/>
  <mergeCells count="316">
    <mergeCell ref="H93:H94"/>
    <mergeCell ref="I93:I94"/>
    <mergeCell ref="B51:B94"/>
    <mergeCell ref="C93:C94"/>
    <mergeCell ref="D93:D94"/>
    <mergeCell ref="E93:E94"/>
    <mergeCell ref="F93:F94"/>
    <mergeCell ref="G93:G94"/>
    <mergeCell ref="H89:H90"/>
    <mergeCell ref="I89:I90"/>
    <mergeCell ref="C91:C92"/>
    <mergeCell ref="D91:D92"/>
    <mergeCell ref="E91:E92"/>
    <mergeCell ref="F91:F92"/>
    <mergeCell ref="G91:G92"/>
    <mergeCell ref="H91:H92"/>
    <mergeCell ref="I91:I92"/>
    <mergeCell ref="C89:C90"/>
    <mergeCell ref="D89:D90"/>
    <mergeCell ref="E89:E90"/>
    <mergeCell ref="F89:F90"/>
    <mergeCell ref="G89:G90"/>
    <mergeCell ref="H85:H86"/>
    <mergeCell ref="I85:I86"/>
    <mergeCell ref="C87:C88"/>
    <mergeCell ref="D87:D88"/>
    <mergeCell ref="E87:E88"/>
    <mergeCell ref="F87:F88"/>
    <mergeCell ref="G87:G88"/>
    <mergeCell ref="H87:H88"/>
    <mergeCell ref="I87:I88"/>
    <mergeCell ref="C85:C86"/>
    <mergeCell ref="D85:D86"/>
    <mergeCell ref="E85:E86"/>
    <mergeCell ref="F85:F86"/>
    <mergeCell ref="G85:G86"/>
    <mergeCell ref="H81:H82"/>
    <mergeCell ref="I81:I82"/>
    <mergeCell ref="C83:C84"/>
    <mergeCell ref="D83:D84"/>
    <mergeCell ref="E83:E84"/>
    <mergeCell ref="F83:F84"/>
    <mergeCell ref="G83:G84"/>
    <mergeCell ref="H83:H84"/>
    <mergeCell ref="I83:I84"/>
    <mergeCell ref="C81:C82"/>
    <mergeCell ref="D81:D82"/>
    <mergeCell ref="E81:E82"/>
    <mergeCell ref="F81:F82"/>
    <mergeCell ref="G81:G82"/>
    <mergeCell ref="H77:H78"/>
    <mergeCell ref="I77:I78"/>
    <mergeCell ref="C79:C80"/>
    <mergeCell ref="D79:D80"/>
    <mergeCell ref="E79:E80"/>
    <mergeCell ref="F79:F80"/>
    <mergeCell ref="G79:G80"/>
    <mergeCell ref="H79:H80"/>
    <mergeCell ref="I79:I80"/>
    <mergeCell ref="C77:C78"/>
    <mergeCell ref="D77:D78"/>
    <mergeCell ref="E77:E78"/>
    <mergeCell ref="F77:F78"/>
    <mergeCell ref="G77:G78"/>
    <mergeCell ref="H73:H74"/>
    <mergeCell ref="I73:I74"/>
    <mergeCell ref="C75:C76"/>
    <mergeCell ref="D75:D76"/>
    <mergeCell ref="E75:E76"/>
    <mergeCell ref="F75:F76"/>
    <mergeCell ref="G75:G76"/>
    <mergeCell ref="H75:H76"/>
    <mergeCell ref="I75:I76"/>
    <mergeCell ref="C73:C74"/>
    <mergeCell ref="D73:D74"/>
    <mergeCell ref="E73:E74"/>
    <mergeCell ref="F73:F74"/>
    <mergeCell ref="G73:G74"/>
    <mergeCell ref="H69:H70"/>
    <mergeCell ref="I69:I70"/>
    <mergeCell ref="C71:C72"/>
    <mergeCell ref="D71:D72"/>
    <mergeCell ref="E71:E72"/>
    <mergeCell ref="F71:F72"/>
    <mergeCell ref="G71:G72"/>
    <mergeCell ref="H71:H72"/>
    <mergeCell ref="I71:I72"/>
    <mergeCell ref="C69:C70"/>
    <mergeCell ref="D69:D70"/>
    <mergeCell ref="E69:E70"/>
    <mergeCell ref="F69:F70"/>
    <mergeCell ref="G69:G70"/>
    <mergeCell ref="H65:H66"/>
    <mergeCell ref="I65:I66"/>
    <mergeCell ref="C67:C68"/>
    <mergeCell ref="D67:D68"/>
    <mergeCell ref="E67:E68"/>
    <mergeCell ref="F67:F68"/>
    <mergeCell ref="G67:G68"/>
    <mergeCell ref="H67:H68"/>
    <mergeCell ref="I67:I68"/>
    <mergeCell ref="C65:C66"/>
    <mergeCell ref="D65:D66"/>
    <mergeCell ref="E65:E66"/>
    <mergeCell ref="F65:F66"/>
    <mergeCell ref="G65:G66"/>
    <mergeCell ref="H61:H62"/>
    <mergeCell ref="I61:I62"/>
    <mergeCell ref="C63:C64"/>
    <mergeCell ref="D63:D64"/>
    <mergeCell ref="E63:E64"/>
    <mergeCell ref="F63:F64"/>
    <mergeCell ref="G63:G64"/>
    <mergeCell ref="H63:H64"/>
    <mergeCell ref="I63:I64"/>
    <mergeCell ref="C61:C62"/>
    <mergeCell ref="D61:D62"/>
    <mergeCell ref="E61:E62"/>
    <mergeCell ref="F61:F62"/>
    <mergeCell ref="G61:G62"/>
    <mergeCell ref="H57:H58"/>
    <mergeCell ref="I57:I58"/>
    <mergeCell ref="C59:C60"/>
    <mergeCell ref="D59:D60"/>
    <mergeCell ref="E59:E60"/>
    <mergeCell ref="F59:F60"/>
    <mergeCell ref="G59:G60"/>
    <mergeCell ref="H59:H60"/>
    <mergeCell ref="I59:I60"/>
    <mergeCell ref="C57:C58"/>
    <mergeCell ref="D57:D58"/>
    <mergeCell ref="E57:E58"/>
    <mergeCell ref="F57:F58"/>
    <mergeCell ref="G57:G58"/>
    <mergeCell ref="H53:H54"/>
    <mergeCell ref="I53:I54"/>
    <mergeCell ref="C55:C56"/>
    <mergeCell ref="D55:D56"/>
    <mergeCell ref="E55:E56"/>
    <mergeCell ref="F55:F56"/>
    <mergeCell ref="G55:G56"/>
    <mergeCell ref="H55:H56"/>
    <mergeCell ref="I55:I56"/>
    <mergeCell ref="C53:C54"/>
    <mergeCell ref="D53:D54"/>
    <mergeCell ref="E53:E54"/>
    <mergeCell ref="F53:F54"/>
    <mergeCell ref="G53:G54"/>
    <mergeCell ref="H49:H50"/>
    <mergeCell ref="I49:I50"/>
    <mergeCell ref="B7:B50"/>
    <mergeCell ref="C51:C52"/>
    <mergeCell ref="D51:D52"/>
    <mergeCell ref="E51:E52"/>
    <mergeCell ref="F51:F52"/>
    <mergeCell ref="G51:G52"/>
    <mergeCell ref="H51:H52"/>
    <mergeCell ref="I51:I52"/>
    <mergeCell ref="C49:C50"/>
    <mergeCell ref="D49:D50"/>
    <mergeCell ref="E49:E50"/>
    <mergeCell ref="F49:F50"/>
    <mergeCell ref="G49:G50"/>
    <mergeCell ref="H45:H46"/>
    <mergeCell ref="I45:I46"/>
    <mergeCell ref="C47:C48"/>
    <mergeCell ref="D47:D48"/>
    <mergeCell ref="E47:E48"/>
    <mergeCell ref="F47:F48"/>
    <mergeCell ref="G47:G48"/>
    <mergeCell ref="H47:H48"/>
    <mergeCell ref="I47:I48"/>
    <mergeCell ref="C45:C46"/>
    <mergeCell ref="D45:D46"/>
    <mergeCell ref="E45:E46"/>
    <mergeCell ref="F45:F46"/>
    <mergeCell ref="G45:G46"/>
    <mergeCell ref="H41:H42"/>
    <mergeCell ref="I41:I42"/>
    <mergeCell ref="C43:C44"/>
    <mergeCell ref="D43:D44"/>
    <mergeCell ref="E43:E44"/>
    <mergeCell ref="F43:F44"/>
    <mergeCell ref="G43:G44"/>
    <mergeCell ref="H43:H44"/>
    <mergeCell ref="I43:I44"/>
    <mergeCell ref="C41:C42"/>
    <mergeCell ref="D41:D42"/>
    <mergeCell ref="E41:E42"/>
    <mergeCell ref="F41:F42"/>
    <mergeCell ref="G41:G42"/>
    <mergeCell ref="H37:H38"/>
    <mergeCell ref="I37:I38"/>
    <mergeCell ref="C39:C40"/>
    <mergeCell ref="D39:D40"/>
    <mergeCell ref="E39:E40"/>
    <mergeCell ref="F39:F40"/>
    <mergeCell ref="G39:G40"/>
    <mergeCell ref="H39:H40"/>
    <mergeCell ref="I39:I40"/>
    <mergeCell ref="C37:C38"/>
    <mergeCell ref="D37:D38"/>
    <mergeCell ref="E37:E38"/>
    <mergeCell ref="F37:F38"/>
    <mergeCell ref="G37:G38"/>
    <mergeCell ref="H33:H34"/>
    <mergeCell ref="I33:I34"/>
    <mergeCell ref="C35:C36"/>
    <mergeCell ref="D35:D36"/>
    <mergeCell ref="E35:E36"/>
    <mergeCell ref="F35:F36"/>
    <mergeCell ref="G35:G36"/>
    <mergeCell ref="H35:H36"/>
    <mergeCell ref="I35:I36"/>
    <mergeCell ref="C33:C34"/>
    <mergeCell ref="D33:D34"/>
    <mergeCell ref="E33:E34"/>
    <mergeCell ref="F33:F34"/>
    <mergeCell ref="G33:G34"/>
    <mergeCell ref="H29:H30"/>
    <mergeCell ref="I29:I30"/>
    <mergeCell ref="C31:C32"/>
    <mergeCell ref="D31:D32"/>
    <mergeCell ref="E31:E32"/>
    <mergeCell ref="F31:F32"/>
    <mergeCell ref="G31:G32"/>
    <mergeCell ref="H31:H32"/>
    <mergeCell ref="I31:I32"/>
    <mergeCell ref="C29:C30"/>
    <mergeCell ref="D29:D30"/>
    <mergeCell ref="E29:E30"/>
    <mergeCell ref="F29:F30"/>
    <mergeCell ref="G29:G30"/>
    <mergeCell ref="H25:H26"/>
    <mergeCell ref="I25:I26"/>
    <mergeCell ref="C27:C28"/>
    <mergeCell ref="D27:D28"/>
    <mergeCell ref="E27:E28"/>
    <mergeCell ref="F27:F28"/>
    <mergeCell ref="G27:G28"/>
    <mergeCell ref="H27:H28"/>
    <mergeCell ref="I27:I28"/>
    <mergeCell ref="C25:C26"/>
    <mergeCell ref="D25:D26"/>
    <mergeCell ref="E25:E26"/>
    <mergeCell ref="F25:F26"/>
    <mergeCell ref="G25:G26"/>
    <mergeCell ref="H21:H22"/>
    <mergeCell ref="I21:I22"/>
    <mergeCell ref="C23:C24"/>
    <mergeCell ref="D23:D24"/>
    <mergeCell ref="E23:E24"/>
    <mergeCell ref="F23:F24"/>
    <mergeCell ref="G23:G24"/>
    <mergeCell ref="H23:H24"/>
    <mergeCell ref="I23:I24"/>
    <mergeCell ref="C21:C22"/>
    <mergeCell ref="D21:D22"/>
    <mergeCell ref="E21:E22"/>
    <mergeCell ref="F21:F22"/>
    <mergeCell ref="G21:G22"/>
    <mergeCell ref="H17:H18"/>
    <mergeCell ref="I17:I18"/>
    <mergeCell ref="C19:C20"/>
    <mergeCell ref="D19:D20"/>
    <mergeCell ref="E19:E20"/>
    <mergeCell ref="F19:F20"/>
    <mergeCell ref="G19:G20"/>
    <mergeCell ref="H19:H20"/>
    <mergeCell ref="I19:I20"/>
    <mergeCell ref="C17:C18"/>
    <mergeCell ref="D17:D18"/>
    <mergeCell ref="E17:E18"/>
    <mergeCell ref="F17:F18"/>
    <mergeCell ref="G17:G18"/>
    <mergeCell ref="H13:H14"/>
    <mergeCell ref="I13:I14"/>
    <mergeCell ref="C15:C16"/>
    <mergeCell ref="D15:D16"/>
    <mergeCell ref="E15:E16"/>
    <mergeCell ref="F15:F16"/>
    <mergeCell ref="G15:G16"/>
    <mergeCell ref="H15:H16"/>
    <mergeCell ref="I15:I16"/>
    <mergeCell ref="C13:C14"/>
    <mergeCell ref="D13:D14"/>
    <mergeCell ref="E13:E14"/>
    <mergeCell ref="F13:F14"/>
    <mergeCell ref="G13:G14"/>
    <mergeCell ref="H9:H10"/>
    <mergeCell ref="I9:I10"/>
    <mergeCell ref="C11:C12"/>
    <mergeCell ref="D11:D12"/>
    <mergeCell ref="E11:E12"/>
    <mergeCell ref="F11:F12"/>
    <mergeCell ref="G11:G12"/>
    <mergeCell ref="H11:H12"/>
    <mergeCell ref="I11:I12"/>
    <mergeCell ref="C9:C10"/>
    <mergeCell ref="D9:D10"/>
    <mergeCell ref="E9:E10"/>
    <mergeCell ref="F9:F10"/>
    <mergeCell ref="G9:G10"/>
    <mergeCell ref="H4:I4"/>
    <mergeCell ref="C7:C8"/>
    <mergeCell ref="D7:D8"/>
    <mergeCell ref="E7:E8"/>
    <mergeCell ref="F7:F8"/>
    <mergeCell ref="G7:G8"/>
    <mergeCell ref="H7:H8"/>
    <mergeCell ref="I7:I8"/>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94" xr:uid="{00000000-0002-0000-28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800-000000000000}">
          <x14:formula1>
            <xm:f>Data!$D$106:$D$107</xm:f>
          </x14:formula1>
          <xm:sqref>J7:J94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1132</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'B15'!D72</f>
        <v>71.428571428571004</v>
      </c>
      <c r="G7" s="84" t="str">
        <f>IFERROR(IF(F7="(-)","(-)", IF(F7&gt;70,"Cao",IF(F7&gt;=50,"Trung Bình","Thấp"))),"")</f>
        <v>Cao</v>
      </c>
      <c r="H7" s="123">
        <f>'B16'!D89</f>
        <v>0</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'B15'!E72</f>
        <v>51.428571428570997</v>
      </c>
      <c r="G10" s="84" t="str">
        <f>IFERROR(IF(F10="(-)","(-)", IF(F10&gt;70,"Cao",IF(F10&gt;=50,"Trung Bình","Thấp"))),"")</f>
        <v>Trung Bình</v>
      </c>
      <c r="H10" s="123">
        <f>'B16'!E89</f>
        <v>0</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'B15'!F72</f>
        <v>89.285714285713993</v>
      </c>
      <c r="G13" s="84" t="str">
        <f>IFERROR(IF(F13="(-)","(-)", IF(F13&gt;70,"Cao",IF(F13&gt;=50,"Trung Bình","Thấp"))),"")</f>
        <v>Cao</v>
      </c>
      <c r="H13" s="123">
        <f>'B16'!F89</f>
        <v>0</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'B15'!G72</f>
        <v>45</v>
      </c>
      <c r="G16" s="84" t="str">
        <f>IFERROR(IF(F16="(-)","(-)", IF(F16&gt;70,"Cao",IF(F16&gt;=50,"Trung Bình","Thấp"))),"")</f>
        <v>Thấp</v>
      </c>
      <c r="H16" s="123">
        <f>'B16'!G89</f>
        <v>0</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'B15'!H72</f>
        <v>70</v>
      </c>
      <c r="G19" s="84" t="str">
        <f>IFERROR(IF(F19="(-)","(-)", IF(F19&gt;70,"Cao",IF(F19&gt;=50,"Trung Bình","Thấp"))),"")</f>
        <v>Trung Bình</v>
      </c>
      <c r="H19" s="123">
        <f>'B16'!H89</f>
        <v>0</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'B15'!I72</f>
        <v>59.714285714286</v>
      </c>
      <c r="G22" s="84" t="str">
        <f>IFERROR(IF(F22="(-)","(-)", IF(F22&gt;70,"Cao",IF(F22&gt;=50,"Trung Bình","Thấp"))),"")</f>
        <v>Trung Bình</v>
      </c>
      <c r="H22" s="123">
        <f>'B16'!I89</f>
        <v>0</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'B15'!J72</f>
        <v>98.571428571428996</v>
      </c>
      <c r="G25" s="84" t="str">
        <f>IFERROR(IF(F25="(-)","(-)", IF(F25&gt;70,"Cao",IF(F25&gt;=50,"Trung Bình","Thấp"))),"")</f>
        <v>Cao</v>
      </c>
      <c r="H25" s="123">
        <f>'B16'!J89</f>
        <v>0</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'B15'!K72</f>
        <v>100</v>
      </c>
      <c r="G28" s="84" t="str">
        <f>IFERROR(IF(F28="(-)","(-)", IF(F28&gt;70,"Cao",IF(F28&gt;=50,"Trung Bình","Thấp"))),"")</f>
        <v>Cao</v>
      </c>
      <c r="H28" s="123">
        <f>'B16'!K89</f>
        <v>0</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'B15'!L72</f>
        <v>100</v>
      </c>
      <c r="G31" s="84" t="str">
        <f>IFERROR(IF(F31="(-)","(-)", IF(F31&gt;70,"Cao",IF(F31&gt;=50,"Trung Bình","Thấp"))),"")</f>
        <v>Cao</v>
      </c>
      <c r="H31" s="123">
        <f>'B16'!L89</f>
        <v>0</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'B15'!M72</f>
        <v>95.714285714286007</v>
      </c>
      <c r="G34" s="84" t="str">
        <f>IFERROR(IF(F34="(-)","(-)", IF(F34&gt;70,"Cao",IF(F34&gt;=50,"Trung Bình","Thấp"))),"")</f>
        <v>Cao</v>
      </c>
      <c r="H34" s="123">
        <f>'B16'!M89</f>
        <v>0</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'B15'!N72</f>
        <v>94.285714285713993</v>
      </c>
      <c r="G37" s="84" t="str">
        <f>IFERROR(IF(F37="(-)","(-)", IF(F37&gt;70,"Cao",IF(F37&gt;=50,"Trung Bình","Thấp"))),"")</f>
        <v>Cao</v>
      </c>
      <c r="H37" s="123">
        <f>'B16'!N89</f>
        <v>0</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'B15'!O72</f>
        <v>80.714285714286007</v>
      </c>
      <c r="G40" s="84" t="str">
        <f>IFERROR(IF(F40="(-)","(-)", IF(F40&gt;70,"Cao",IF(F40&gt;=50,"Trung Bình","Thấp"))),"")</f>
        <v>Cao</v>
      </c>
      <c r="H40" s="123">
        <f>'B16'!O89</f>
        <v>0</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'B15'!P72</f>
        <v>95.714285714286007</v>
      </c>
      <c r="G43" s="84" t="str">
        <f>IFERROR(IF(F43="(-)","(-)", IF(F43&gt;70,"Cao",IF(F43&gt;=50,"Trung Bình","Thấp"))),"")</f>
        <v>Cao</v>
      </c>
      <c r="H43" s="123">
        <f>'B16'!P89</f>
        <v>0</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'B15'!Q72</f>
        <v>95.714285714286007</v>
      </c>
      <c r="G46" s="84" t="str">
        <f>IFERROR(IF(F46="(-)","(-)", IF(F46&gt;70,"Cao",IF(F46&gt;=50,"Trung Bình","Thấp"))),"")</f>
        <v>Cao</v>
      </c>
      <c r="H46" s="123">
        <f>'B16'!Q89</f>
        <v>0</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'B15'!R72</f>
        <v>100</v>
      </c>
      <c r="G49" s="84" t="str">
        <f>IFERROR(IF(F49="(-)","(-)", IF(F49&gt;70,"Cao",IF(F49&gt;=50,"Trung Bình","Thấp"))),"")</f>
        <v>Cao</v>
      </c>
      <c r="H49" s="123">
        <f>'B16'!R89</f>
        <v>0</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'B15'!S72</f>
        <v>57.142857142856997</v>
      </c>
      <c r="G52" s="84" t="str">
        <f>IFERROR(IF(F52="(-)","(-)", IF(F52&gt;70,"Cao",IF(F52&gt;=50,"Trung Bình","Thấp"))),"")</f>
        <v>Trung Bình</v>
      </c>
      <c r="H52" s="123">
        <f>'B16'!S89</f>
        <v>0</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'B15'!T72</f>
        <v>92.857142857143003</v>
      </c>
      <c r="G55" s="84" t="str">
        <f>IFERROR(IF(F55="(-)","(-)", IF(F55&gt;70,"Cao",IF(F55&gt;=50,"Trung Bình","Thấp"))),"")</f>
        <v>Cao</v>
      </c>
      <c r="H55" s="123">
        <f>'B16'!T89</f>
        <v>0</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'B15'!U72</f>
        <v>67.142857142856997</v>
      </c>
      <c r="G58" s="84" t="str">
        <f>IFERROR(IF(F58="(-)","(-)", IF(F58&gt;70,"Cao",IF(F58&gt;=50,"Trung Bình","Thấp"))),"")</f>
        <v>Trung Bình</v>
      </c>
      <c r="H58" s="123">
        <f>'B16'!U89</f>
        <v>0</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'B15'!V72</f>
        <v>87.142857142856997</v>
      </c>
      <c r="G61" s="84" t="str">
        <f>IFERROR(IF(F61="(-)","(-)", IF(F61&gt;70,"Cao",IF(F61&gt;=50,"Trung Bình","Thấp"))),"")</f>
        <v>Cao</v>
      </c>
      <c r="H61" s="123">
        <f>'B16'!V89</f>
        <v>0</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'B15'!W72</f>
        <v>69.285714285713993</v>
      </c>
      <c r="G64" s="84" t="str">
        <f>IFERROR(IF(F64="(-)","(-)", IF(F64&gt;70,"Cao",IF(F64&gt;=50,"Trung Bình","Thấp"))),"")</f>
        <v>Trung Bình</v>
      </c>
      <c r="H64" s="123">
        <f>'B16'!W89</f>
        <v>0</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'B15'!X72</f>
        <v>62.857142857143003</v>
      </c>
      <c r="G67" s="84" t="str">
        <f>IFERROR(IF(F67="(-)","(-)", IF(F67&gt;70,"Cao",IF(F67&gt;=50,"Trung Bình","Thấp"))),"")</f>
        <v>Trung Bình</v>
      </c>
      <c r="H67" s="123">
        <f>'B16'!X89</f>
        <v>0</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'B15'!Y72</f>
        <v>0</v>
      </c>
      <c r="G70" s="84" t="str">
        <f>IFERROR(IF(F70="(-)","(-)", IF(F70&gt;70,"Cao",IF(F70&gt;=50,"Trung Bình","Thấp"))),"")</f>
        <v>Thấp</v>
      </c>
      <c r="H70" s="123">
        <f>'B16'!Y89</f>
        <v>0</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'B15'!D72</f>
        <v>71.428571428571004</v>
      </c>
      <c r="G73" s="84" t="str">
        <f>IFERROR(IF(F73="(-)","(-)", IF(F73&gt;70,"Cao",IF(F73&gt;=50,"Trung Bình","Thấp"))),"")</f>
        <v>Cao</v>
      </c>
      <c r="H73" s="123">
        <f>'B16'!D89</f>
        <v>0</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'B15'!E72</f>
        <v>51.428571428570997</v>
      </c>
      <c r="G76" s="84" t="str">
        <f>IFERROR(IF(F76="(-)","(-)", IF(F76&gt;70,"Cao",IF(F76&gt;=50,"Trung Bình","Thấp"))),"")</f>
        <v>Trung Bình</v>
      </c>
      <c r="H76" s="123">
        <f>'B16'!E89</f>
        <v>0</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'B15'!F72</f>
        <v>89.285714285713993</v>
      </c>
      <c r="G79" s="84" t="str">
        <f>IFERROR(IF(F79="(-)","(-)", IF(F79&gt;70,"Cao",IF(F79&gt;=50,"Trung Bình","Thấp"))),"")</f>
        <v>Cao</v>
      </c>
      <c r="H79" s="123">
        <f>'B16'!F89</f>
        <v>0</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'B15'!G72</f>
        <v>45</v>
      </c>
      <c r="G82" s="84" t="str">
        <f>IFERROR(IF(F82="(-)","(-)", IF(F82&gt;70,"Cao",IF(F82&gt;=50,"Trung Bình","Thấp"))),"")</f>
        <v>Thấp</v>
      </c>
      <c r="H82" s="123">
        <f>'B16'!G89</f>
        <v>0</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'B15'!H72</f>
        <v>70</v>
      </c>
      <c r="G85" s="84" t="str">
        <f>IFERROR(IF(F85="(-)","(-)", IF(F85&gt;70,"Cao",IF(F85&gt;=50,"Trung Bình","Thấp"))),"")</f>
        <v>Trung Bình</v>
      </c>
      <c r="H85" s="123">
        <f>'B16'!H89</f>
        <v>0</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'B15'!I72</f>
        <v>59.714285714286</v>
      </c>
      <c r="G88" s="84" t="str">
        <f>IFERROR(IF(F88="(-)","(-)", IF(F88&gt;70,"Cao",IF(F88&gt;=50,"Trung Bình","Thấp"))),"")</f>
        <v>Trung Bình</v>
      </c>
      <c r="H88" s="123">
        <f>'B16'!I89</f>
        <v>0</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'B15'!J72</f>
        <v>98.571428571428996</v>
      </c>
      <c r="G91" s="84" t="str">
        <f>IFERROR(IF(F91="(-)","(-)", IF(F91&gt;70,"Cao",IF(F91&gt;=50,"Trung Bình","Thấp"))),"")</f>
        <v>Cao</v>
      </c>
      <c r="H91" s="123">
        <f>'B16'!J89</f>
        <v>0</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'B15'!K72</f>
        <v>100</v>
      </c>
      <c r="G94" s="84" t="str">
        <f>IFERROR(IF(F94="(-)","(-)", IF(F94&gt;70,"Cao",IF(F94&gt;=50,"Trung Bình","Thấp"))),"")</f>
        <v>Cao</v>
      </c>
      <c r="H94" s="123">
        <f>'B16'!K89</f>
        <v>0</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'B15'!L72</f>
        <v>100</v>
      </c>
      <c r="G97" s="84" t="str">
        <f>IFERROR(IF(F97="(-)","(-)", IF(F97&gt;70,"Cao",IF(F97&gt;=50,"Trung Bình","Thấp"))),"")</f>
        <v>Cao</v>
      </c>
      <c r="H97" s="123">
        <f>'B16'!L89</f>
        <v>0</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'B15'!M72</f>
        <v>95.714285714286007</v>
      </c>
      <c r="G100" s="84" t="str">
        <f>IFERROR(IF(F100="(-)","(-)", IF(F100&gt;70,"Cao",IF(F100&gt;=50,"Trung Bình","Thấp"))),"")</f>
        <v>Cao</v>
      </c>
      <c r="H100" s="123">
        <f>'B16'!M89</f>
        <v>0</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'B15'!N72</f>
        <v>94.285714285713993</v>
      </c>
      <c r="G103" s="84" t="str">
        <f>IFERROR(IF(F103="(-)","(-)", IF(F103&gt;70,"Cao",IF(F103&gt;=50,"Trung Bình","Thấp"))),"")</f>
        <v>Cao</v>
      </c>
      <c r="H103" s="123">
        <f>'B16'!N89</f>
        <v>0</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'B15'!O72</f>
        <v>80.714285714286007</v>
      </c>
      <c r="G106" s="84" t="str">
        <f>IFERROR(IF(F106="(-)","(-)", IF(F106&gt;70,"Cao",IF(F106&gt;=50,"Trung Bình","Thấp"))),"")</f>
        <v>Cao</v>
      </c>
      <c r="H106" s="123">
        <f>'B16'!O89</f>
        <v>0</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'B15'!P72</f>
        <v>95.714285714286007</v>
      </c>
      <c r="G109" s="84" t="str">
        <f>IFERROR(IF(F109="(-)","(-)", IF(F109&gt;70,"Cao",IF(F109&gt;=50,"Trung Bình","Thấp"))),"")</f>
        <v>Cao</v>
      </c>
      <c r="H109" s="123">
        <f>'B16'!P89</f>
        <v>0</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'B15'!Q72</f>
        <v>95.714285714286007</v>
      </c>
      <c r="G112" s="84" t="str">
        <f>IFERROR(IF(F112="(-)","(-)", IF(F112&gt;70,"Cao",IF(F112&gt;=50,"Trung Bình","Thấp"))),"")</f>
        <v>Cao</v>
      </c>
      <c r="H112" s="123">
        <f>'B16'!Q89</f>
        <v>0</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'B15'!R72</f>
        <v>100</v>
      </c>
      <c r="G115" s="84" t="str">
        <f>IFERROR(IF(F115="(-)","(-)", IF(F115&gt;70,"Cao",IF(F115&gt;=50,"Trung Bình","Thấp"))),"")</f>
        <v>Cao</v>
      </c>
      <c r="H115" s="123">
        <f>'B16'!R89</f>
        <v>0</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'B15'!S72</f>
        <v>57.142857142856997</v>
      </c>
      <c r="G118" s="84" t="str">
        <f>IFERROR(IF(F118="(-)","(-)", IF(F118&gt;70,"Cao",IF(F118&gt;=50,"Trung Bình","Thấp"))),"")</f>
        <v>Trung Bình</v>
      </c>
      <c r="H118" s="123">
        <f>'B16'!S89</f>
        <v>0</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'B15'!T72</f>
        <v>92.857142857143003</v>
      </c>
      <c r="G121" s="84" t="str">
        <f>IFERROR(IF(F121="(-)","(-)", IF(F121&gt;70,"Cao",IF(F121&gt;=50,"Trung Bình","Thấp"))),"")</f>
        <v>Cao</v>
      </c>
      <c r="H121" s="123">
        <f>'B16'!T89</f>
        <v>0</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'B15'!U72</f>
        <v>67.142857142856997</v>
      </c>
      <c r="G124" s="84" t="str">
        <f>IFERROR(IF(F124="(-)","(-)", IF(F124&gt;70,"Cao",IF(F124&gt;=50,"Trung Bình","Thấp"))),"")</f>
        <v>Trung Bình</v>
      </c>
      <c r="H124" s="123">
        <f>'B16'!U89</f>
        <v>0</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'B15'!V72</f>
        <v>87.142857142856997</v>
      </c>
      <c r="G127" s="84" t="str">
        <f>IFERROR(IF(F127="(-)","(-)", IF(F127&gt;70,"Cao",IF(F127&gt;=50,"Trung Bình","Thấp"))),"")</f>
        <v>Cao</v>
      </c>
      <c r="H127" s="123">
        <f>'B16'!V89</f>
        <v>0</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'B15'!W72</f>
        <v>69.285714285713993</v>
      </c>
      <c r="G130" s="84" t="str">
        <f>IFERROR(IF(F130="(-)","(-)", IF(F130&gt;70,"Cao",IF(F130&gt;=50,"Trung Bình","Thấp"))),"")</f>
        <v>Trung Bình</v>
      </c>
      <c r="H130" s="123">
        <f>'B16'!W89</f>
        <v>0</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'B15'!X72</f>
        <v>62.857142857143003</v>
      </c>
      <c r="G133" s="84" t="str">
        <f>IFERROR(IF(F133="(-)","(-)", IF(F133&gt;70,"Cao",IF(F133&gt;=50,"Trung Bình","Thấp"))),"")</f>
        <v>Trung Bình</v>
      </c>
      <c r="H133" s="123">
        <f>'B16'!X89</f>
        <v>0</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'B15'!Y72</f>
        <v>0</v>
      </c>
      <c r="G136" s="84" t="str">
        <f>IFERROR(IF(F136="(-)","(-)", IF(F136&gt;70,"Cao",IF(F136&gt;=50,"Trung Bình","Thấp"))),"")</f>
        <v>Thấp</v>
      </c>
      <c r="H136" s="123">
        <f>'B16'!Y89</f>
        <v>0</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9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900-000000000000}">
          <x14:formula1>
            <xm:f>Data!$D$110:$D$112</xm:f>
          </x14:formula1>
          <xm:sqref>J7:J138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K139"/>
  <sheetViews>
    <sheetView showGridLines="0" workbookViewId="0">
      <pane ySplit="5" topLeftCell="A6" activePane="bottomLeft" state="frozen"/>
      <selection pane="bottomLeft"/>
    </sheetView>
  </sheetViews>
  <sheetFormatPr defaultRowHeight="15.75" x14ac:dyDescent="0.25"/>
  <cols>
    <col min="1" max="1" width="2.625" customWidth="1"/>
    <col min="2" max="2" width="12" customWidth="1"/>
    <col min="3" max="4" width="22" customWidth="1"/>
    <col min="5" max="6" width="10" customWidth="1"/>
    <col min="7" max="7" width="23" customWidth="1"/>
    <col min="8" max="8" width="10" customWidth="1"/>
    <col min="9" max="9" width="23" customWidth="1"/>
    <col min="10" max="10" width="40" customWidth="1"/>
    <col min="11" max="11" width="16" customWidth="1"/>
  </cols>
  <sheetData>
    <row r="2" spans="2:11" ht="18.75" x14ac:dyDescent="0.3">
      <c r="B2" s="13" t="s">
        <v>1133</v>
      </c>
      <c r="C2" s="4"/>
      <c r="D2" s="4"/>
      <c r="E2" s="4"/>
      <c r="F2" s="4"/>
      <c r="G2" s="4"/>
      <c r="H2" s="4"/>
      <c r="I2" s="4"/>
      <c r="J2" s="4"/>
      <c r="K2" s="4"/>
    </row>
    <row r="3" spans="2:11" x14ac:dyDescent="0.25">
      <c r="B3" s="4"/>
      <c r="C3" s="4"/>
      <c r="D3" s="4"/>
      <c r="E3" s="4"/>
      <c r="F3" s="4"/>
      <c r="G3" s="4"/>
      <c r="H3" s="4"/>
      <c r="I3" s="4"/>
      <c r="J3" s="4"/>
      <c r="K3" s="4"/>
    </row>
    <row r="4" spans="2:11" x14ac:dyDescent="0.25">
      <c r="B4" s="78" t="s">
        <v>1108</v>
      </c>
      <c r="C4" s="78" t="s">
        <v>1109</v>
      </c>
      <c r="D4" s="78" t="s">
        <v>1110</v>
      </c>
      <c r="E4" s="78" t="s">
        <v>1111</v>
      </c>
      <c r="F4" s="78" t="s">
        <v>1112</v>
      </c>
      <c r="G4" s="78"/>
      <c r="H4" s="78" t="s">
        <v>1113</v>
      </c>
      <c r="I4" s="78"/>
      <c r="J4" s="9" t="s">
        <v>1114</v>
      </c>
      <c r="K4" s="9" t="s">
        <v>1115</v>
      </c>
    </row>
    <row r="5" spans="2:11" ht="31.5" x14ac:dyDescent="0.25">
      <c r="B5" s="78"/>
      <c r="C5" s="78"/>
      <c r="D5" s="9" t="s">
        <v>1116</v>
      </c>
      <c r="E5" s="78"/>
      <c r="F5" s="9" t="s">
        <v>1117</v>
      </c>
      <c r="G5" s="9" t="s">
        <v>1116</v>
      </c>
      <c r="H5" s="9" t="s">
        <v>1117</v>
      </c>
      <c r="I5" s="9" t="s">
        <v>1116</v>
      </c>
      <c r="J5" s="9" t="s">
        <v>1118</v>
      </c>
      <c r="K5" s="9" t="s">
        <v>1069</v>
      </c>
    </row>
    <row r="6" spans="2:11" x14ac:dyDescent="0.25">
      <c r="B6" s="35" t="s">
        <v>559</v>
      </c>
      <c r="C6" s="35" t="s">
        <v>560</v>
      </c>
      <c r="D6" s="35" t="s">
        <v>561</v>
      </c>
      <c r="E6" s="35" t="s">
        <v>562</v>
      </c>
      <c r="F6" s="70" t="s">
        <v>563</v>
      </c>
      <c r="G6" s="35" t="s">
        <v>564</v>
      </c>
      <c r="H6" s="70" t="s">
        <v>588</v>
      </c>
      <c r="I6" s="35" t="s">
        <v>670</v>
      </c>
      <c r="J6" s="35" t="s">
        <v>671</v>
      </c>
      <c r="K6" s="35" t="s">
        <v>672</v>
      </c>
    </row>
    <row r="7" spans="2:11" x14ac:dyDescent="0.25">
      <c r="B7" s="125" t="s">
        <v>1</v>
      </c>
      <c r="C7" s="122" t="s">
        <v>475</v>
      </c>
      <c r="D7" s="84" t="s">
        <v>628</v>
      </c>
      <c r="E7" s="86">
        <f>'A5'!D8</f>
        <v>165</v>
      </c>
      <c r="F7" s="123">
        <f>'B15'!D80</f>
        <v>46</v>
      </c>
      <c r="G7" s="84" t="str">
        <f>IFERROR(IF(F7="(-)","(-)", IF(F7&gt;70,"Cao",IF(F7&gt;=50,"Trung Bình","Thấp"))),"")</f>
        <v>Thấp</v>
      </c>
      <c r="H7" s="123">
        <f>'B16'!D92</f>
        <v>0.60606060606060996</v>
      </c>
      <c r="I7" s="84" t="str">
        <f>IFERROR(IF(H7="(-)","(-)",IF(H7&gt;70,"Cao",IF(H7&gt;=50,"Trung Bình","Thấp"))),"")</f>
        <v>Thấp</v>
      </c>
      <c r="J7" s="31"/>
      <c r="K7" s="24"/>
    </row>
    <row r="8" spans="2:11" x14ac:dyDescent="0.25">
      <c r="B8" s="87"/>
      <c r="C8" s="81"/>
      <c r="D8" s="87"/>
      <c r="E8" s="87"/>
      <c r="F8" s="124"/>
      <c r="G8" s="87"/>
      <c r="H8" s="124"/>
      <c r="I8" s="87"/>
      <c r="J8" s="31"/>
      <c r="K8" s="24"/>
    </row>
    <row r="9" spans="2:11" x14ac:dyDescent="0.25">
      <c r="B9" s="87"/>
      <c r="C9" s="81"/>
      <c r="D9" s="87"/>
      <c r="E9" s="87"/>
      <c r="F9" s="124"/>
      <c r="G9" s="87"/>
      <c r="H9" s="124"/>
      <c r="I9" s="87"/>
      <c r="J9" s="31"/>
      <c r="K9" s="24"/>
    </row>
    <row r="10" spans="2:11" x14ac:dyDescent="0.25">
      <c r="B10" s="87"/>
      <c r="C10" s="122" t="s">
        <v>476</v>
      </c>
      <c r="D10" s="84" t="s">
        <v>628</v>
      </c>
      <c r="E10" s="86">
        <f>'A5'!D9</f>
        <v>81</v>
      </c>
      <c r="F10" s="123">
        <f>'B15'!E80</f>
        <v>18</v>
      </c>
      <c r="G10" s="84" t="str">
        <f>IFERROR(IF(F10="(-)","(-)", IF(F10&gt;70,"Cao",IF(F10&gt;=50,"Trung Bình","Thấp"))),"")</f>
        <v>Thấp</v>
      </c>
      <c r="H10" s="123">
        <f>'B16'!E92</f>
        <v>0.98765432098765005</v>
      </c>
      <c r="I10" s="84" t="str">
        <f>IFERROR(IF(H10="(-)","(-)",IF(H10&gt;70,"Cao",IF(H10&gt;=50,"Trung Bình","Thấp"))),"")</f>
        <v>Thấp</v>
      </c>
      <c r="J10" s="31"/>
      <c r="K10" s="24"/>
    </row>
    <row r="11" spans="2:11" x14ac:dyDescent="0.25">
      <c r="B11" s="87"/>
      <c r="C11" s="81"/>
      <c r="D11" s="87"/>
      <c r="E11" s="87"/>
      <c r="F11" s="124"/>
      <c r="G11" s="87"/>
      <c r="H11" s="124"/>
      <c r="I11" s="87"/>
      <c r="J11" s="31"/>
      <c r="K11" s="24"/>
    </row>
    <row r="12" spans="2:11" x14ac:dyDescent="0.25">
      <c r="B12" s="87"/>
      <c r="C12" s="81"/>
      <c r="D12" s="87"/>
      <c r="E12" s="87"/>
      <c r="F12" s="124"/>
      <c r="G12" s="87"/>
      <c r="H12" s="124"/>
      <c r="I12" s="87"/>
      <c r="J12" s="31"/>
      <c r="K12" s="24"/>
    </row>
    <row r="13" spans="2:11" x14ac:dyDescent="0.25">
      <c r="B13" s="87"/>
      <c r="C13" s="122" t="s">
        <v>477</v>
      </c>
      <c r="D13" s="84" t="s">
        <v>628</v>
      </c>
      <c r="E13" s="86">
        <f>'A5'!D10</f>
        <v>114</v>
      </c>
      <c r="F13" s="123">
        <f>'B15'!F80</f>
        <v>30</v>
      </c>
      <c r="G13" s="84" t="str">
        <f>IFERROR(IF(F13="(-)","(-)", IF(F13&gt;70,"Cao",IF(F13&gt;=50,"Trung Bình","Thấp"))),"")</f>
        <v>Thấp</v>
      </c>
      <c r="H13" s="123">
        <f>'B16'!F92</f>
        <v>1.2280701754386001</v>
      </c>
      <c r="I13" s="84" t="str">
        <f>IFERROR(IF(H13="(-)","(-)",IF(H13&gt;70,"Cao",IF(H13&gt;=50,"Trung Bình","Thấp"))),"")</f>
        <v>Thấp</v>
      </c>
      <c r="J13" s="31"/>
      <c r="K13" s="24"/>
    </row>
    <row r="14" spans="2:11" x14ac:dyDescent="0.25">
      <c r="B14" s="87"/>
      <c r="C14" s="81"/>
      <c r="D14" s="87"/>
      <c r="E14" s="87"/>
      <c r="F14" s="124"/>
      <c r="G14" s="87"/>
      <c r="H14" s="124"/>
      <c r="I14" s="87"/>
      <c r="J14" s="31"/>
      <c r="K14" s="24"/>
    </row>
    <row r="15" spans="2:11" x14ac:dyDescent="0.25">
      <c r="B15" s="87"/>
      <c r="C15" s="81"/>
      <c r="D15" s="87"/>
      <c r="E15" s="87"/>
      <c r="F15" s="124"/>
      <c r="G15" s="87"/>
      <c r="H15" s="124"/>
      <c r="I15" s="87"/>
      <c r="J15" s="31"/>
      <c r="K15" s="24"/>
    </row>
    <row r="16" spans="2:11" x14ac:dyDescent="0.25">
      <c r="B16" s="87"/>
      <c r="C16" s="122" t="s">
        <v>478</v>
      </c>
      <c r="D16" s="84" t="s">
        <v>628</v>
      </c>
      <c r="E16" s="86">
        <f>'A5'!D11</f>
        <v>88</v>
      </c>
      <c r="F16" s="123">
        <f>'B15'!G80</f>
        <v>24</v>
      </c>
      <c r="G16" s="84" t="str">
        <f>IFERROR(IF(F16="(-)","(-)", IF(F16&gt;70,"Cao",IF(F16&gt;=50,"Trung Bình","Thấp"))),"")</f>
        <v>Thấp</v>
      </c>
      <c r="H16" s="123">
        <f>'B16'!G92</f>
        <v>1.1363636363636</v>
      </c>
      <c r="I16" s="84" t="str">
        <f>IFERROR(IF(H16="(-)","(-)",IF(H16&gt;70,"Cao",IF(H16&gt;=50,"Trung Bình","Thấp"))),"")</f>
        <v>Thấp</v>
      </c>
      <c r="J16" s="31"/>
      <c r="K16" s="24"/>
    </row>
    <row r="17" spans="2:11" x14ac:dyDescent="0.25">
      <c r="B17" s="87"/>
      <c r="C17" s="81"/>
      <c r="D17" s="87"/>
      <c r="E17" s="87"/>
      <c r="F17" s="124"/>
      <c r="G17" s="87"/>
      <c r="H17" s="124"/>
      <c r="I17" s="87"/>
      <c r="J17" s="31"/>
      <c r="K17" s="24"/>
    </row>
    <row r="18" spans="2:11" x14ac:dyDescent="0.25">
      <c r="B18" s="87"/>
      <c r="C18" s="81"/>
      <c r="D18" s="87"/>
      <c r="E18" s="87"/>
      <c r="F18" s="124"/>
      <c r="G18" s="87"/>
      <c r="H18" s="124"/>
      <c r="I18" s="87"/>
      <c r="J18" s="31"/>
      <c r="K18" s="24"/>
    </row>
    <row r="19" spans="2:11" x14ac:dyDescent="0.25">
      <c r="B19" s="87"/>
      <c r="C19" s="122" t="s">
        <v>479</v>
      </c>
      <c r="D19" s="84" t="s">
        <v>628</v>
      </c>
      <c r="E19" s="86">
        <f>'A5'!D12</f>
        <v>109</v>
      </c>
      <c r="F19" s="123">
        <f>'B15'!H80</f>
        <v>22</v>
      </c>
      <c r="G19" s="84" t="str">
        <f>IFERROR(IF(F19="(-)","(-)", IF(F19&gt;70,"Cao",IF(F19&gt;=50,"Trung Bình","Thấp"))),"")</f>
        <v>Thấp</v>
      </c>
      <c r="H19" s="123">
        <f>'B16'!H92</f>
        <v>0.91743119266054995</v>
      </c>
      <c r="I19" s="84" t="str">
        <f>IFERROR(IF(H19="(-)","(-)",IF(H19&gt;70,"Cao",IF(H19&gt;=50,"Trung Bình","Thấp"))),"")</f>
        <v>Thấp</v>
      </c>
      <c r="J19" s="31"/>
      <c r="K19" s="24"/>
    </row>
    <row r="20" spans="2:11" x14ac:dyDescent="0.25">
      <c r="B20" s="87"/>
      <c r="C20" s="81"/>
      <c r="D20" s="87"/>
      <c r="E20" s="87"/>
      <c r="F20" s="124"/>
      <c r="G20" s="87"/>
      <c r="H20" s="124"/>
      <c r="I20" s="87"/>
      <c r="J20" s="31"/>
      <c r="K20" s="24"/>
    </row>
    <row r="21" spans="2:11" x14ac:dyDescent="0.25">
      <c r="B21" s="87"/>
      <c r="C21" s="81"/>
      <c r="D21" s="87"/>
      <c r="E21" s="87"/>
      <c r="F21" s="124"/>
      <c r="G21" s="87"/>
      <c r="H21" s="124"/>
      <c r="I21" s="87"/>
      <c r="J21" s="31"/>
      <c r="K21" s="24"/>
    </row>
    <row r="22" spans="2:11" x14ac:dyDescent="0.25">
      <c r="B22" s="87"/>
      <c r="C22" s="122" t="s">
        <v>480</v>
      </c>
      <c r="D22" s="84" t="s">
        <v>628</v>
      </c>
      <c r="E22" s="86">
        <f>'A5'!D13</f>
        <v>102</v>
      </c>
      <c r="F22" s="123">
        <f>'B15'!I80</f>
        <v>17.8</v>
      </c>
      <c r="G22" s="84" t="str">
        <f>IFERROR(IF(F22="(-)","(-)", IF(F22&gt;70,"Cao",IF(F22&gt;=50,"Trung Bình","Thấp"))),"")</f>
        <v>Thấp</v>
      </c>
      <c r="H22" s="123">
        <f>'B16'!I92</f>
        <v>1.5686274509803999</v>
      </c>
      <c r="I22" s="84" t="str">
        <f>IFERROR(IF(H22="(-)","(-)",IF(H22&gt;70,"Cao",IF(H22&gt;=50,"Trung Bình","Thấp"))),"")</f>
        <v>Thấp</v>
      </c>
      <c r="J22" s="31"/>
      <c r="K22" s="24"/>
    </row>
    <row r="23" spans="2:11" x14ac:dyDescent="0.25">
      <c r="B23" s="87"/>
      <c r="C23" s="81"/>
      <c r="D23" s="87"/>
      <c r="E23" s="87"/>
      <c r="F23" s="124"/>
      <c r="G23" s="87"/>
      <c r="H23" s="124"/>
      <c r="I23" s="87"/>
      <c r="J23" s="31"/>
      <c r="K23" s="24"/>
    </row>
    <row r="24" spans="2:11" x14ac:dyDescent="0.25">
      <c r="B24" s="87"/>
      <c r="C24" s="81"/>
      <c r="D24" s="87"/>
      <c r="E24" s="87"/>
      <c r="F24" s="124"/>
      <c r="G24" s="87"/>
      <c r="H24" s="124"/>
      <c r="I24" s="87"/>
      <c r="J24" s="31"/>
      <c r="K24" s="24"/>
    </row>
    <row r="25" spans="2:11" x14ac:dyDescent="0.25">
      <c r="B25" s="87"/>
      <c r="C25" s="122" t="s">
        <v>481</v>
      </c>
      <c r="D25" s="84" t="s">
        <v>628</v>
      </c>
      <c r="E25" s="86">
        <f>'A5'!D14</f>
        <v>97</v>
      </c>
      <c r="F25" s="123">
        <f>'B15'!J80</f>
        <v>24</v>
      </c>
      <c r="G25" s="84" t="str">
        <f>IFERROR(IF(F25="(-)","(-)", IF(F25&gt;70,"Cao",IF(F25&gt;=50,"Trung Bình","Thấp"))),"")</f>
        <v>Thấp</v>
      </c>
      <c r="H25" s="123">
        <f>'B16'!J92</f>
        <v>1.0309278350515001</v>
      </c>
      <c r="I25" s="84" t="str">
        <f>IFERROR(IF(H25="(-)","(-)",IF(H25&gt;70,"Cao",IF(H25&gt;=50,"Trung Bình","Thấp"))),"")</f>
        <v>Thấp</v>
      </c>
      <c r="J25" s="31"/>
      <c r="K25" s="24"/>
    </row>
    <row r="26" spans="2:11" x14ac:dyDescent="0.25">
      <c r="B26" s="87"/>
      <c r="C26" s="81"/>
      <c r="D26" s="87"/>
      <c r="E26" s="87"/>
      <c r="F26" s="124"/>
      <c r="G26" s="87"/>
      <c r="H26" s="124"/>
      <c r="I26" s="87"/>
      <c r="J26" s="31"/>
      <c r="K26" s="24"/>
    </row>
    <row r="27" spans="2:11" x14ac:dyDescent="0.25">
      <c r="B27" s="87"/>
      <c r="C27" s="81"/>
      <c r="D27" s="87"/>
      <c r="E27" s="87"/>
      <c r="F27" s="124"/>
      <c r="G27" s="87"/>
      <c r="H27" s="124"/>
      <c r="I27" s="87"/>
      <c r="J27" s="31"/>
      <c r="K27" s="24"/>
    </row>
    <row r="28" spans="2:11" x14ac:dyDescent="0.25">
      <c r="B28" s="87"/>
      <c r="C28" s="122" t="s">
        <v>482</v>
      </c>
      <c r="D28" s="84" t="s">
        <v>628</v>
      </c>
      <c r="E28" s="86">
        <f>'A5'!D15</f>
        <v>102</v>
      </c>
      <c r="F28" s="123">
        <f>'B15'!K80</f>
        <v>16</v>
      </c>
      <c r="G28" s="84" t="str">
        <f>IFERROR(IF(F28="(-)","(-)", IF(F28&gt;70,"Cao",IF(F28&gt;=50,"Trung Bình","Thấp"))),"")</f>
        <v>Thấp</v>
      </c>
      <c r="H28" s="123">
        <f>'B16'!K92</f>
        <v>1.1764705882352999</v>
      </c>
      <c r="I28" s="84" t="str">
        <f>IFERROR(IF(H28="(-)","(-)",IF(H28&gt;70,"Cao",IF(H28&gt;=50,"Trung Bình","Thấp"))),"")</f>
        <v>Thấp</v>
      </c>
      <c r="J28" s="31"/>
      <c r="K28" s="24"/>
    </row>
    <row r="29" spans="2:11" x14ac:dyDescent="0.25">
      <c r="B29" s="87"/>
      <c r="C29" s="81"/>
      <c r="D29" s="87"/>
      <c r="E29" s="87"/>
      <c r="F29" s="124"/>
      <c r="G29" s="87"/>
      <c r="H29" s="124"/>
      <c r="I29" s="87"/>
      <c r="J29" s="31"/>
      <c r="K29" s="24"/>
    </row>
    <row r="30" spans="2:11" x14ac:dyDescent="0.25">
      <c r="B30" s="87"/>
      <c r="C30" s="81"/>
      <c r="D30" s="87"/>
      <c r="E30" s="87"/>
      <c r="F30" s="124"/>
      <c r="G30" s="87"/>
      <c r="H30" s="124"/>
      <c r="I30" s="87"/>
      <c r="J30" s="31"/>
      <c r="K30" s="24"/>
    </row>
    <row r="31" spans="2:11" x14ac:dyDescent="0.25">
      <c r="B31" s="87"/>
      <c r="C31" s="122" t="s">
        <v>483</v>
      </c>
      <c r="D31" s="84" t="s">
        <v>628</v>
      </c>
      <c r="E31" s="86">
        <f>'A5'!D16</f>
        <v>149</v>
      </c>
      <c r="F31" s="123">
        <f>'B15'!L80</f>
        <v>36</v>
      </c>
      <c r="G31" s="84" t="str">
        <f>IFERROR(IF(F31="(-)","(-)", IF(F31&gt;70,"Cao",IF(F31&gt;=50,"Trung Bình","Thấp"))),"")</f>
        <v>Thấp</v>
      </c>
      <c r="H31" s="123">
        <f>'B16'!L92</f>
        <v>0.67114093959732002</v>
      </c>
      <c r="I31" s="84" t="str">
        <f>IFERROR(IF(H31="(-)","(-)",IF(H31&gt;70,"Cao",IF(H31&gt;=50,"Trung Bình","Thấp"))),"")</f>
        <v>Thấp</v>
      </c>
      <c r="J31" s="31"/>
      <c r="K31" s="24"/>
    </row>
    <row r="32" spans="2:11" x14ac:dyDescent="0.25">
      <c r="B32" s="87"/>
      <c r="C32" s="81"/>
      <c r="D32" s="87"/>
      <c r="E32" s="87"/>
      <c r="F32" s="124"/>
      <c r="G32" s="87"/>
      <c r="H32" s="124"/>
      <c r="I32" s="87"/>
      <c r="J32" s="31"/>
      <c r="K32" s="24"/>
    </row>
    <row r="33" spans="2:11" x14ac:dyDescent="0.25">
      <c r="B33" s="87"/>
      <c r="C33" s="81"/>
      <c r="D33" s="87"/>
      <c r="E33" s="87"/>
      <c r="F33" s="124"/>
      <c r="G33" s="87"/>
      <c r="H33" s="124"/>
      <c r="I33" s="87"/>
      <c r="J33" s="31"/>
      <c r="K33" s="24"/>
    </row>
    <row r="34" spans="2:11" x14ac:dyDescent="0.25">
      <c r="B34" s="87"/>
      <c r="C34" s="122" t="s">
        <v>484</v>
      </c>
      <c r="D34" s="84" t="s">
        <v>628</v>
      </c>
      <c r="E34" s="86">
        <f>'A5'!D17</f>
        <v>112</v>
      </c>
      <c r="F34" s="123">
        <f>'B15'!M80</f>
        <v>46</v>
      </c>
      <c r="G34" s="84" t="str">
        <f>IFERROR(IF(F34="(-)","(-)", IF(F34&gt;70,"Cao",IF(F34&gt;=50,"Trung Bình","Thấp"))),"")</f>
        <v>Thấp</v>
      </c>
      <c r="H34" s="123">
        <f>'B16'!M92</f>
        <v>1.25</v>
      </c>
      <c r="I34" s="84" t="str">
        <f>IFERROR(IF(H34="(-)","(-)",IF(H34&gt;70,"Cao",IF(H34&gt;=50,"Trung Bình","Thấp"))),"")</f>
        <v>Thấp</v>
      </c>
      <c r="J34" s="31"/>
      <c r="K34" s="24"/>
    </row>
    <row r="35" spans="2:11" x14ac:dyDescent="0.25">
      <c r="B35" s="87"/>
      <c r="C35" s="81"/>
      <c r="D35" s="87"/>
      <c r="E35" s="87"/>
      <c r="F35" s="124"/>
      <c r="G35" s="87"/>
      <c r="H35" s="124"/>
      <c r="I35" s="87"/>
      <c r="J35" s="31"/>
      <c r="K35" s="24"/>
    </row>
    <row r="36" spans="2:11" x14ac:dyDescent="0.25">
      <c r="B36" s="87"/>
      <c r="C36" s="81"/>
      <c r="D36" s="87"/>
      <c r="E36" s="87"/>
      <c r="F36" s="124"/>
      <c r="G36" s="87"/>
      <c r="H36" s="124"/>
      <c r="I36" s="87"/>
      <c r="J36" s="31"/>
      <c r="K36" s="24"/>
    </row>
    <row r="37" spans="2:11" x14ac:dyDescent="0.25">
      <c r="B37" s="87"/>
      <c r="C37" s="122" t="s">
        <v>485</v>
      </c>
      <c r="D37" s="84" t="s">
        <v>628</v>
      </c>
      <c r="E37" s="86">
        <f>'A5'!D18</f>
        <v>172</v>
      </c>
      <c r="F37" s="123">
        <f>'B15'!N80</f>
        <v>66</v>
      </c>
      <c r="G37" s="84" t="str">
        <f>IFERROR(IF(F37="(-)","(-)", IF(F37&gt;70,"Cao",IF(F37&gt;=50,"Trung Bình","Thấp"))),"")</f>
        <v>Trung Bình</v>
      </c>
      <c r="H37" s="123">
        <f>'B16'!N92</f>
        <v>0.81395348837209003</v>
      </c>
      <c r="I37" s="84" t="str">
        <f>IFERROR(IF(H37="(-)","(-)",IF(H37&gt;70,"Cao",IF(H37&gt;=50,"Trung Bình","Thấp"))),"")</f>
        <v>Thấp</v>
      </c>
      <c r="J37" s="31"/>
      <c r="K37" s="24"/>
    </row>
    <row r="38" spans="2:11" x14ac:dyDescent="0.25">
      <c r="B38" s="87"/>
      <c r="C38" s="81"/>
      <c r="D38" s="87"/>
      <c r="E38" s="87"/>
      <c r="F38" s="124"/>
      <c r="G38" s="87"/>
      <c r="H38" s="124"/>
      <c r="I38" s="87"/>
      <c r="J38" s="31"/>
      <c r="K38" s="24"/>
    </row>
    <row r="39" spans="2:11" x14ac:dyDescent="0.25">
      <c r="B39" s="87"/>
      <c r="C39" s="81"/>
      <c r="D39" s="87"/>
      <c r="E39" s="87"/>
      <c r="F39" s="124"/>
      <c r="G39" s="87"/>
      <c r="H39" s="124"/>
      <c r="I39" s="87"/>
      <c r="J39" s="31"/>
      <c r="K39" s="24"/>
    </row>
    <row r="40" spans="2:11" x14ac:dyDescent="0.25">
      <c r="B40" s="87"/>
      <c r="C40" s="122" t="s">
        <v>486</v>
      </c>
      <c r="D40" s="84" t="s">
        <v>628</v>
      </c>
      <c r="E40" s="86">
        <f>'A5'!D19</f>
        <v>161</v>
      </c>
      <c r="F40" s="123">
        <f>'B15'!O80</f>
        <v>68</v>
      </c>
      <c r="G40" s="84" t="str">
        <f>IFERROR(IF(F40="(-)","(-)", IF(F40&gt;70,"Cao",IF(F40&gt;=50,"Trung Bình","Thấp"))),"")</f>
        <v>Trung Bình</v>
      </c>
      <c r="H40" s="123">
        <f>'B16'!O92</f>
        <v>0.49689440993789002</v>
      </c>
      <c r="I40" s="84" t="str">
        <f>IFERROR(IF(H40="(-)","(-)",IF(H40&gt;70,"Cao",IF(H40&gt;=50,"Trung Bình","Thấp"))),"")</f>
        <v>Thấp</v>
      </c>
      <c r="J40" s="31"/>
      <c r="K40" s="24"/>
    </row>
    <row r="41" spans="2:11" x14ac:dyDescent="0.25">
      <c r="B41" s="87"/>
      <c r="C41" s="81"/>
      <c r="D41" s="87"/>
      <c r="E41" s="87"/>
      <c r="F41" s="124"/>
      <c r="G41" s="87"/>
      <c r="H41" s="124"/>
      <c r="I41" s="87"/>
      <c r="J41" s="31"/>
      <c r="K41" s="24"/>
    </row>
    <row r="42" spans="2:11" x14ac:dyDescent="0.25">
      <c r="B42" s="87"/>
      <c r="C42" s="81"/>
      <c r="D42" s="87"/>
      <c r="E42" s="87"/>
      <c r="F42" s="124"/>
      <c r="G42" s="87"/>
      <c r="H42" s="124"/>
      <c r="I42" s="87"/>
      <c r="J42" s="31"/>
      <c r="K42" s="24"/>
    </row>
    <row r="43" spans="2:11" x14ac:dyDescent="0.25">
      <c r="B43" s="87"/>
      <c r="C43" s="122" t="s">
        <v>487</v>
      </c>
      <c r="D43" s="84" t="s">
        <v>628</v>
      </c>
      <c r="E43" s="86">
        <f>'A5'!D20</f>
        <v>144</v>
      </c>
      <c r="F43" s="123">
        <f>'B15'!P80</f>
        <v>32</v>
      </c>
      <c r="G43" s="84" t="str">
        <f>IFERROR(IF(F43="(-)","(-)", IF(F43&gt;70,"Cao",IF(F43&gt;=50,"Trung Bình","Thấp"))),"")</f>
        <v>Thấp</v>
      </c>
      <c r="H43" s="123">
        <f>'B16'!P92</f>
        <v>0.69444444444443998</v>
      </c>
      <c r="I43" s="84" t="str">
        <f>IFERROR(IF(H43="(-)","(-)",IF(H43&gt;70,"Cao",IF(H43&gt;=50,"Trung Bình","Thấp"))),"")</f>
        <v>Thấp</v>
      </c>
      <c r="J43" s="31"/>
      <c r="K43" s="24"/>
    </row>
    <row r="44" spans="2:11" x14ac:dyDescent="0.25">
      <c r="B44" s="87"/>
      <c r="C44" s="81"/>
      <c r="D44" s="87"/>
      <c r="E44" s="87"/>
      <c r="F44" s="124"/>
      <c r="G44" s="87"/>
      <c r="H44" s="124"/>
      <c r="I44" s="87"/>
      <c r="J44" s="31"/>
      <c r="K44" s="24"/>
    </row>
    <row r="45" spans="2:11" x14ac:dyDescent="0.25">
      <c r="B45" s="87"/>
      <c r="C45" s="81"/>
      <c r="D45" s="87"/>
      <c r="E45" s="87"/>
      <c r="F45" s="124"/>
      <c r="G45" s="87"/>
      <c r="H45" s="124"/>
      <c r="I45" s="87"/>
      <c r="J45" s="31"/>
      <c r="K45" s="24"/>
    </row>
    <row r="46" spans="2:11" x14ac:dyDescent="0.25">
      <c r="B46" s="87"/>
      <c r="C46" s="122" t="s">
        <v>488</v>
      </c>
      <c r="D46" s="84" t="s">
        <v>628</v>
      </c>
      <c r="E46" s="86">
        <f>'A5'!D21</f>
        <v>96</v>
      </c>
      <c r="F46" s="123">
        <f>'B15'!Q80</f>
        <v>28</v>
      </c>
      <c r="G46" s="84" t="str">
        <f>IFERROR(IF(F46="(-)","(-)", IF(F46&gt;70,"Cao",IF(F46&gt;=50,"Trung Bình","Thấp"))),"")</f>
        <v>Thấp</v>
      </c>
      <c r="H46" s="123">
        <f>'B16'!Q92</f>
        <v>1.4583333333333</v>
      </c>
      <c r="I46" s="84" t="str">
        <f>IFERROR(IF(H46="(-)","(-)",IF(H46&gt;70,"Cao",IF(H46&gt;=50,"Trung Bình","Thấp"))),"")</f>
        <v>Thấp</v>
      </c>
      <c r="J46" s="31"/>
      <c r="K46" s="24"/>
    </row>
    <row r="47" spans="2:11" x14ac:dyDescent="0.25">
      <c r="B47" s="87"/>
      <c r="C47" s="81"/>
      <c r="D47" s="87"/>
      <c r="E47" s="87"/>
      <c r="F47" s="124"/>
      <c r="G47" s="87"/>
      <c r="H47" s="124"/>
      <c r="I47" s="87"/>
      <c r="J47" s="31"/>
      <c r="K47" s="24"/>
    </row>
    <row r="48" spans="2:11" x14ac:dyDescent="0.25">
      <c r="B48" s="87"/>
      <c r="C48" s="81"/>
      <c r="D48" s="87"/>
      <c r="E48" s="87"/>
      <c r="F48" s="124"/>
      <c r="G48" s="87"/>
      <c r="H48" s="124"/>
      <c r="I48" s="87"/>
      <c r="J48" s="31"/>
      <c r="K48" s="24"/>
    </row>
    <row r="49" spans="2:11" x14ac:dyDescent="0.25">
      <c r="B49" s="87"/>
      <c r="C49" s="122" t="s">
        <v>489</v>
      </c>
      <c r="D49" s="84" t="s">
        <v>628</v>
      </c>
      <c r="E49" s="86">
        <f>'A5'!D22</f>
        <v>112</v>
      </c>
      <c r="F49" s="123">
        <f>'B15'!R80</f>
        <v>46</v>
      </c>
      <c r="G49" s="84" t="str">
        <f>IFERROR(IF(F49="(-)","(-)", IF(F49&gt;70,"Cao",IF(F49&gt;=50,"Trung Bình","Thấp"))),"")</f>
        <v>Thấp</v>
      </c>
      <c r="H49" s="123">
        <f>'B16'!R92</f>
        <v>1.4285714285714</v>
      </c>
      <c r="I49" s="84" t="str">
        <f>IFERROR(IF(H49="(-)","(-)",IF(H49&gt;70,"Cao",IF(H49&gt;=50,"Trung Bình","Thấp"))),"")</f>
        <v>Thấp</v>
      </c>
      <c r="J49" s="31"/>
      <c r="K49" s="24"/>
    </row>
    <row r="50" spans="2:11" x14ac:dyDescent="0.25">
      <c r="B50" s="87"/>
      <c r="C50" s="81"/>
      <c r="D50" s="87"/>
      <c r="E50" s="87"/>
      <c r="F50" s="124"/>
      <c r="G50" s="87"/>
      <c r="H50" s="124"/>
      <c r="I50" s="87"/>
      <c r="J50" s="31"/>
      <c r="K50" s="24"/>
    </row>
    <row r="51" spans="2:11" x14ac:dyDescent="0.25">
      <c r="B51" s="87"/>
      <c r="C51" s="81"/>
      <c r="D51" s="87"/>
      <c r="E51" s="87"/>
      <c r="F51" s="124"/>
      <c r="G51" s="87"/>
      <c r="H51" s="124"/>
      <c r="I51" s="87"/>
      <c r="J51" s="31"/>
      <c r="K51" s="24"/>
    </row>
    <row r="52" spans="2:11" x14ac:dyDescent="0.25">
      <c r="B52" s="87"/>
      <c r="C52" s="122" t="s">
        <v>490</v>
      </c>
      <c r="D52" s="84" t="s">
        <v>628</v>
      </c>
      <c r="E52" s="86">
        <f>'A5'!D23</f>
        <v>171</v>
      </c>
      <c r="F52" s="123">
        <f>'B15'!S80</f>
        <v>2.4</v>
      </c>
      <c r="G52" s="84" t="str">
        <f>IFERROR(IF(F52="(-)","(-)", IF(F52&gt;70,"Cao",IF(F52&gt;=50,"Trung Bình","Thấp"))),"")</f>
        <v>Thấp</v>
      </c>
      <c r="H52" s="123">
        <f>'B16'!S92</f>
        <v>0.93567251461987999</v>
      </c>
      <c r="I52" s="84" t="str">
        <f>IFERROR(IF(H52="(-)","(-)",IF(H52&gt;70,"Cao",IF(H52&gt;=50,"Trung Bình","Thấp"))),"")</f>
        <v>Thấp</v>
      </c>
      <c r="J52" s="31"/>
      <c r="K52" s="24"/>
    </row>
    <row r="53" spans="2:11" x14ac:dyDescent="0.25">
      <c r="B53" s="87"/>
      <c r="C53" s="81"/>
      <c r="D53" s="87"/>
      <c r="E53" s="87"/>
      <c r="F53" s="124"/>
      <c r="G53" s="87"/>
      <c r="H53" s="124"/>
      <c r="I53" s="87"/>
      <c r="J53" s="31"/>
      <c r="K53" s="24"/>
    </row>
    <row r="54" spans="2:11" x14ac:dyDescent="0.25">
      <c r="B54" s="87"/>
      <c r="C54" s="81"/>
      <c r="D54" s="87"/>
      <c r="E54" s="87"/>
      <c r="F54" s="124"/>
      <c r="G54" s="87"/>
      <c r="H54" s="124"/>
      <c r="I54" s="87"/>
      <c r="J54" s="31"/>
      <c r="K54" s="24"/>
    </row>
    <row r="55" spans="2:11" x14ac:dyDescent="0.25">
      <c r="B55" s="87"/>
      <c r="C55" s="122" t="s">
        <v>491</v>
      </c>
      <c r="D55" s="84" t="s">
        <v>628</v>
      </c>
      <c r="E55" s="86">
        <f>'A5'!D24</f>
        <v>110</v>
      </c>
      <c r="F55" s="123">
        <f>'B15'!T80</f>
        <v>60</v>
      </c>
      <c r="G55" s="84" t="str">
        <f>IFERROR(IF(F55="(-)","(-)", IF(F55&gt;70,"Cao",IF(F55&gt;=50,"Trung Bình","Thấp"))),"")</f>
        <v>Trung Bình</v>
      </c>
      <c r="H55" s="123">
        <f>'B16'!T92</f>
        <v>1.2727272727273</v>
      </c>
      <c r="I55" s="84" t="str">
        <f>IFERROR(IF(H55="(-)","(-)",IF(H55&gt;70,"Cao",IF(H55&gt;=50,"Trung Bình","Thấp"))),"")</f>
        <v>Thấp</v>
      </c>
      <c r="J55" s="31"/>
      <c r="K55" s="24"/>
    </row>
    <row r="56" spans="2:11" x14ac:dyDescent="0.25">
      <c r="B56" s="87"/>
      <c r="C56" s="81"/>
      <c r="D56" s="87"/>
      <c r="E56" s="87"/>
      <c r="F56" s="124"/>
      <c r="G56" s="87"/>
      <c r="H56" s="124"/>
      <c r="I56" s="87"/>
      <c r="J56" s="31"/>
      <c r="K56" s="24"/>
    </row>
    <row r="57" spans="2:11" x14ac:dyDescent="0.25">
      <c r="B57" s="87"/>
      <c r="C57" s="81"/>
      <c r="D57" s="87"/>
      <c r="E57" s="87"/>
      <c r="F57" s="124"/>
      <c r="G57" s="87"/>
      <c r="H57" s="124"/>
      <c r="I57" s="87"/>
      <c r="J57" s="31"/>
      <c r="K57" s="24"/>
    </row>
    <row r="58" spans="2:11" x14ac:dyDescent="0.25">
      <c r="B58" s="87"/>
      <c r="C58" s="122" t="s">
        <v>492</v>
      </c>
      <c r="D58" s="84" t="s">
        <v>628</v>
      </c>
      <c r="E58" s="86">
        <f>'A5'!D25</f>
        <v>127</v>
      </c>
      <c r="F58" s="123">
        <f>'B15'!U80</f>
        <v>66</v>
      </c>
      <c r="G58" s="84" t="str">
        <f>IFERROR(IF(F58="(-)","(-)", IF(F58&gt;70,"Cao",IF(F58&gt;=50,"Trung Bình","Thấp"))),"")</f>
        <v>Trung Bình</v>
      </c>
      <c r="H58" s="123">
        <f>'B16'!U92</f>
        <v>1.1023622047243999</v>
      </c>
      <c r="I58" s="84" t="str">
        <f>IFERROR(IF(H58="(-)","(-)",IF(H58&gt;70,"Cao",IF(H58&gt;=50,"Trung Bình","Thấp"))),"")</f>
        <v>Thấp</v>
      </c>
      <c r="J58" s="31"/>
      <c r="K58" s="24"/>
    </row>
    <row r="59" spans="2:11" x14ac:dyDescent="0.25">
      <c r="B59" s="87"/>
      <c r="C59" s="81"/>
      <c r="D59" s="87"/>
      <c r="E59" s="87"/>
      <c r="F59" s="124"/>
      <c r="G59" s="87"/>
      <c r="H59" s="124"/>
      <c r="I59" s="87"/>
      <c r="J59" s="31"/>
      <c r="K59" s="24"/>
    </row>
    <row r="60" spans="2:11" x14ac:dyDescent="0.25">
      <c r="B60" s="87"/>
      <c r="C60" s="81"/>
      <c r="D60" s="87"/>
      <c r="E60" s="87"/>
      <c r="F60" s="124"/>
      <c r="G60" s="87"/>
      <c r="H60" s="124"/>
      <c r="I60" s="87"/>
      <c r="J60" s="31"/>
      <c r="K60" s="24"/>
    </row>
    <row r="61" spans="2:11" x14ac:dyDescent="0.25">
      <c r="B61" s="87"/>
      <c r="C61" s="122" t="s">
        <v>493</v>
      </c>
      <c r="D61" s="84" t="s">
        <v>628</v>
      </c>
      <c r="E61" s="86">
        <f>'A5'!D26</f>
        <v>121</v>
      </c>
      <c r="F61" s="123">
        <f>'B15'!V80</f>
        <v>32</v>
      </c>
      <c r="G61" s="84" t="str">
        <f>IFERROR(IF(F61="(-)","(-)", IF(F61&gt;70,"Cao",IF(F61&gt;=50,"Trung Bình","Thấp"))),"")</f>
        <v>Thấp</v>
      </c>
      <c r="H61" s="123">
        <f>'B16'!V92</f>
        <v>1.3223140495868</v>
      </c>
      <c r="I61" s="84" t="str">
        <f>IFERROR(IF(H61="(-)","(-)",IF(H61&gt;70,"Cao",IF(H61&gt;=50,"Trung Bình","Thấp"))),"")</f>
        <v>Thấp</v>
      </c>
      <c r="J61" s="31"/>
      <c r="K61" s="24"/>
    </row>
    <row r="62" spans="2:11" x14ac:dyDescent="0.25">
      <c r="B62" s="87"/>
      <c r="C62" s="81"/>
      <c r="D62" s="87"/>
      <c r="E62" s="87"/>
      <c r="F62" s="124"/>
      <c r="G62" s="87"/>
      <c r="H62" s="124"/>
      <c r="I62" s="87"/>
      <c r="J62" s="31"/>
      <c r="K62" s="24"/>
    </row>
    <row r="63" spans="2:11" x14ac:dyDescent="0.25">
      <c r="B63" s="87"/>
      <c r="C63" s="81"/>
      <c r="D63" s="87"/>
      <c r="E63" s="87"/>
      <c r="F63" s="124"/>
      <c r="G63" s="87"/>
      <c r="H63" s="124"/>
      <c r="I63" s="87"/>
      <c r="J63" s="31"/>
      <c r="K63" s="24"/>
    </row>
    <row r="64" spans="2:11" x14ac:dyDescent="0.25">
      <c r="B64" s="87"/>
      <c r="C64" s="122" t="s">
        <v>494</v>
      </c>
      <c r="D64" s="84" t="s">
        <v>628</v>
      </c>
      <c r="E64" s="86">
        <f>'A5'!D27</f>
        <v>72</v>
      </c>
      <c r="F64" s="123">
        <f>'B15'!W80</f>
        <v>16</v>
      </c>
      <c r="G64" s="84" t="str">
        <f>IFERROR(IF(F64="(-)","(-)", IF(F64&gt;70,"Cao",IF(F64&gt;=50,"Trung Bình","Thấp"))),"")</f>
        <v>Thấp</v>
      </c>
      <c r="H64" s="123">
        <f>'B16'!W92</f>
        <v>1.3888888888888999</v>
      </c>
      <c r="I64" s="84" t="str">
        <f>IFERROR(IF(H64="(-)","(-)",IF(H64&gt;70,"Cao",IF(H64&gt;=50,"Trung Bình","Thấp"))),"")</f>
        <v>Thấp</v>
      </c>
      <c r="J64" s="31"/>
      <c r="K64" s="24"/>
    </row>
    <row r="65" spans="2:11" x14ac:dyDescent="0.25">
      <c r="B65" s="87"/>
      <c r="C65" s="81"/>
      <c r="D65" s="87"/>
      <c r="E65" s="87"/>
      <c r="F65" s="124"/>
      <c r="G65" s="87"/>
      <c r="H65" s="124"/>
      <c r="I65" s="87"/>
      <c r="J65" s="31"/>
      <c r="K65" s="24"/>
    </row>
    <row r="66" spans="2:11" x14ac:dyDescent="0.25">
      <c r="B66" s="87"/>
      <c r="C66" s="81"/>
      <c r="D66" s="87"/>
      <c r="E66" s="87"/>
      <c r="F66" s="124"/>
      <c r="G66" s="87"/>
      <c r="H66" s="124"/>
      <c r="I66" s="87"/>
      <c r="J66" s="31"/>
      <c r="K66" s="24"/>
    </row>
    <row r="67" spans="2:11" x14ac:dyDescent="0.25">
      <c r="B67" s="87"/>
      <c r="C67" s="122" t="s">
        <v>495</v>
      </c>
      <c r="D67" s="84" t="s">
        <v>628</v>
      </c>
      <c r="E67" s="86">
        <f>'A5'!D28</f>
        <v>122</v>
      </c>
      <c r="F67" s="123">
        <f>'B15'!X80</f>
        <v>16</v>
      </c>
      <c r="G67" s="84" t="str">
        <f>IFERROR(IF(F67="(-)","(-)", IF(F67&gt;70,"Cao",IF(F67&gt;=50,"Trung Bình","Thấp"))),"")</f>
        <v>Thấp</v>
      </c>
      <c r="H67" s="123">
        <f>'B16'!X92</f>
        <v>0.81967213114754001</v>
      </c>
      <c r="I67" s="84" t="str">
        <f>IFERROR(IF(H67="(-)","(-)",IF(H67&gt;70,"Cao",IF(H67&gt;=50,"Trung Bình","Thấp"))),"")</f>
        <v>Thấp</v>
      </c>
      <c r="J67" s="31"/>
      <c r="K67" s="24"/>
    </row>
    <row r="68" spans="2:11" x14ac:dyDescent="0.25">
      <c r="B68" s="87"/>
      <c r="C68" s="81"/>
      <c r="D68" s="87"/>
      <c r="E68" s="87"/>
      <c r="F68" s="124"/>
      <c r="G68" s="87"/>
      <c r="H68" s="124"/>
      <c r="I68" s="87"/>
      <c r="J68" s="31"/>
      <c r="K68" s="24"/>
    </row>
    <row r="69" spans="2:11" x14ac:dyDescent="0.25">
      <c r="B69" s="87"/>
      <c r="C69" s="81"/>
      <c r="D69" s="87"/>
      <c r="E69" s="87"/>
      <c r="F69" s="124"/>
      <c r="G69" s="87"/>
      <c r="H69" s="124"/>
      <c r="I69" s="87"/>
      <c r="J69" s="31"/>
      <c r="K69" s="24"/>
    </row>
    <row r="70" spans="2:11" x14ac:dyDescent="0.25">
      <c r="B70" s="87"/>
      <c r="C70" s="122" t="s">
        <v>496</v>
      </c>
      <c r="D70" s="84" t="s">
        <v>628</v>
      </c>
      <c r="E70" s="86">
        <f>'A5'!D29</f>
        <v>72</v>
      </c>
      <c r="F70" s="123">
        <f>'B15'!Y80</f>
        <v>0</v>
      </c>
      <c r="G70" s="84" t="str">
        <f>IFERROR(IF(F70="(-)","(-)", IF(F70&gt;70,"Cao",IF(F70&gt;=50,"Trung Bình","Thấp"))),"")</f>
        <v>Thấp</v>
      </c>
      <c r="H70" s="123">
        <f>'B16'!Y92</f>
        <v>1.1111111111111001</v>
      </c>
      <c r="I70" s="84" t="str">
        <f>IFERROR(IF(H70="(-)","(-)",IF(H70&gt;70,"Cao",IF(H70&gt;=50,"Trung Bình","Thấp"))),"")</f>
        <v>Thấp</v>
      </c>
      <c r="J70" s="31"/>
      <c r="K70" s="24"/>
    </row>
    <row r="71" spans="2:11" x14ac:dyDescent="0.25">
      <c r="B71" s="87"/>
      <c r="C71" s="81"/>
      <c r="D71" s="87"/>
      <c r="E71" s="87"/>
      <c r="F71" s="124"/>
      <c r="G71" s="87"/>
      <c r="H71" s="124"/>
      <c r="I71" s="87"/>
      <c r="J71" s="31"/>
      <c r="K71" s="24"/>
    </row>
    <row r="72" spans="2:11" x14ac:dyDescent="0.25">
      <c r="B72" s="87"/>
      <c r="C72" s="81"/>
      <c r="D72" s="87"/>
      <c r="E72" s="87"/>
      <c r="F72" s="124"/>
      <c r="G72" s="87"/>
      <c r="H72" s="124"/>
      <c r="I72" s="87"/>
      <c r="J72" s="31"/>
      <c r="K72" s="24"/>
    </row>
    <row r="73" spans="2:11" x14ac:dyDescent="0.25">
      <c r="B73" s="125" t="s">
        <v>8</v>
      </c>
      <c r="C73" s="122" t="s">
        <v>475</v>
      </c>
      <c r="D73" s="84" t="s">
        <v>630</v>
      </c>
      <c r="E73" s="86">
        <f>'A5'!D8</f>
        <v>165</v>
      </c>
      <c r="F73" s="123">
        <f>'B15'!D80</f>
        <v>46</v>
      </c>
      <c r="G73" s="84" t="str">
        <f>IFERROR(IF(F73="(-)","(-)", IF(F73&gt;70,"Cao",IF(F73&gt;=50,"Trung Bình","Thấp"))),"")</f>
        <v>Thấp</v>
      </c>
      <c r="H73" s="123">
        <f>'B16'!D92</f>
        <v>0.60606060606060996</v>
      </c>
      <c r="I73" s="84" t="str">
        <f>IFERROR(IF(H73="(-)","(-)",IF(H73&gt;70,"Cao",IF(H73&gt;=50,"Trung Bình","Thấp"))),"")</f>
        <v>Thấp</v>
      </c>
      <c r="J73" s="31"/>
      <c r="K73" s="24"/>
    </row>
    <row r="74" spans="2:11" x14ac:dyDescent="0.25">
      <c r="B74" s="87"/>
      <c r="C74" s="81"/>
      <c r="D74" s="87"/>
      <c r="E74" s="87"/>
      <c r="F74" s="124"/>
      <c r="G74" s="87"/>
      <c r="H74" s="124"/>
      <c r="I74" s="87"/>
      <c r="J74" s="31"/>
      <c r="K74" s="24"/>
    </row>
    <row r="75" spans="2:11" x14ac:dyDescent="0.25">
      <c r="B75" s="87"/>
      <c r="C75" s="81"/>
      <c r="D75" s="87"/>
      <c r="E75" s="87"/>
      <c r="F75" s="124"/>
      <c r="G75" s="87"/>
      <c r="H75" s="124"/>
      <c r="I75" s="87"/>
      <c r="J75" s="31"/>
      <c r="K75" s="24"/>
    </row>
    <row r="76" spans="2:11" x14ac:dyDescent="0.25">
      <c r="B76" s="87"/>
      <c r="C76" s="122" t="s">
        <v>476</v>
      </c>
      <c r="D76" s="84" t="s">
        <v>630</v>
      </c>
      <c r="E76" s="86">
        <f>'A5'!D9</f>
        <v>81</v>
      </c>
      <c r="F76" s="123">
        <f>'B15'!E80</f>
        <v>18</v>
      </c>
      <c r="G76" s="84" t="str">
        <f>IFERROR(IF(F76="(-)","(-)", IF(F76&gt;70,"Cao",IF(F76&gt;=50,"Trung Bình","Thấp"))),"")</f>
        <v>Thấp</v>
      </c>
      <c r="H76" s="123">
        <f>'B16'!E92</f>
        <v>0.98765432098765005</v>
      </c>
      <c r="I76" s="84" t="str">
        <f>IFERROR(IF(H76="(-)","(-)",IF(H76&gt;70,"Cao",IF(H76&gt;=50,"Trung Bình","Thấp"))),"")</f>
        <v>Thấp</v>
      </c>
      <c r="J76" s="31"/>
      <c r="K76" s="24"/>
    </row>
    <row r="77" spans="2:11" x14ac:dyDescent="0.25">
      <c r="B77" s="87"/>
      <c r="C77" s="81"/>
      <c r="D77" s="87"/>
      <c r="E77" s="87"/>
      <c r="F77" s="124"/>
      <c r="G77" s="87"/>
      <c r="H77" s="124"/>
      <c r="I77" s="87"/>
      <c r="J77" s="31"/>
      <c r="K77" s="24"/>
    </row>
    <row r="78" spans="2:11" x14ac:dyDescent="0.25">
      <c r="B78" s="87"/>
      <c r="C78" s="81"/>
      <c r="D78" s="87"/>
      <c r="E78" s="87"/>
      <c r="F78" s="124"/>
      <c r="G78" s="87"/>
      <c r="H78" s="124"/>
      <c r="I78" s="87"/>
      <c r="J78" s="31"/>
      <c r="K78" s="24"/>
    </row>
    <row r="79" spans="2:11" x14ac:dyDescent="0.25">
      <c r="B79" s="87"/>
      <c r="C79" s="122" t="s">
        <v>477</v>
      </c>
      <c r="D79" s="84" t="s">
        <v>630</v>
      </c>
      <c r="E79" s="86">
        <f>'A5'!D10</f>
        <v>114</v>
      </c>
      <c r="F79" s="123">
        <f>'B15'!F80</f>
        <v>30</v>
      </c>
      <c r="G79" s="84" t="str">
        <f>IFERROR(IF(F79="(-)","(-)", IF(F79&gt;70,"Cao",IF(F79&gt;=50,"Trung Bình","Thấp"))),"")</f>
        <v>Thấp</v>
      </c>
      <c r="H79" s="123">
        <f>'B16'!F92</f>
        <v>1.2280701754386001</v>
      </c>
      <c r="I79" s="84" t="str">
        <f>IFERROR(IF(H79="(-)","(-)",IF(H79&gt;70,"Cao",IF(H79&gt;=50,"Trung Bình","Thấp"))),"")</f>
        <v>Thấp</v>
      </c>
      <c r="J79" s="31"/>
      <c r="K79" s="24"/>
    </row>
    <row r="80" spans="2:11" x14ac:dyDescent="0.25">
      <c r="B80" s="87"/>
      <c r="C80" s="81"/>
      <c r="D80" s="87"/>
      <c r="E80" s="87"/>
      <c r="F80" s="124"/>
      <c r="G80" s="87"/>
      <c r="H80" s="124"/>
      <c r="I80" s="87"/>
      <c r="J80" s="31"/>
      <c r="K80" s="24"/>
    </row>
    <row r="81" spans="2:11" x14ac:dyDescent="0.25">
      <c r="B81" s="87"/>
      <c r="C81" s="81"/>
      <c r="D81" s="87"/>
      <c r="E81" s="87"/>
      <c r="F81" s="124"/>
      <c r="G81" s="87"/>
      <c r="H81" s="124"/>
      <c r="I81" s="87"/>
      <c r="J81" s="31"/>
      <c r="K81" s="24"/>
    </row>
    <row r="82" spans="2:11" x14ac:dyDescent="0.25">
      <c r="B82" s="87"/>
      <c r="C82" s="122" t="s">
        <v>478</v>
      </c>
      <c r="D82" s="84" t="s">
        <v>630</v>
      </c>
      <c r="E82" s="86">
        <f>'A5'!D11</f>
        <v>88</v>
      </c>
      <c r="F82" s="123">
        <f>'B15'!G80</f>
        <v>24</v>
      </c>
      <c r="G82" s="84" t="str">
        <f>IFERROR(IF(F82="(-)","(-)", IF(F82&gt;70,"Cao",IF(F82&gt;=50,"Trung Bình","Thấp"))),"")</f>
        <v>Thấp</v>
      </c>
      <c r="H82" s="123">
        <f>'B16'!G92</f>
        <v>1.1363636363636</v>
      </c>
      <c r="I82" s="84" t="str">
        <f>IFERROR(IF(H82="(-)","(-)",IF(H82&gt;70,"Cao",IF(H82&gt;=50,"Trung Bình","Thấp"))),"")</f>
        <v>Thấp</v>
      </c>
      <c r="J82" s="31"/>
      <c r="K82" s="24"/>
    </row>
    <row r="83" spans="2:11" x14ac:dyDescent="0.25">
      <c r="B83" s="87"/>
      <c r="C83" s="81"/>
      <c r="D83" s="87"/>
      <c r="E83" s="87"/>
      <c r="F83" s="124"/>
      <c r="G83" s="87"/>
      <c r="H83" s="124"/>
      <c r="I83" s="87"/>
      <c r="J83" s="31"/>
      <c r="K83" s="24"/>
    </row>
    <row r="84" spans="2:11" x14ac:dyDescent="0.25">
      <c r="B84" s="87"/>
      <c r="C84" s="81"/>
      <c r="D84" s="87"/>
      <c r="E84" s="87"/>
      <c r="F84" s="124"/>
      <c r="G84" s="87"/>
      <c r="H84" s="124"/>
      <c r="I84" s="87"/>
      <c r="J84" s="31"/>
      <c r="K84" s="24"/>
    </row>
    <row r="85" spans="2:11" x14ac:dyDescent="0.25">
      <c r="B85" s="87"/>
      <c r="C85" s="122" t="s">
        <v>479</v>
      </c>
      <c r="D85" s="84" t="s">
        <v>630</v>
      </c>
      <c r="E85" s="86">
        <f>'A5'!D12</f>
        <v>109</v>
      </c>
      <c r="F85" s="123">
        <f>'B15'!H80</f>
        <v>22</v>
      </c>
      <c r="G85" s="84" t="str">
        <f>IFERROR(IF(F85="(-)","(-)", IF(F85&gt;70,"Cao",IF(F85&gt;=50,"Trung Bình","Thấp"))),"")</f>
        <v>Thấp</v>
      </c>
      <c r="H85" s="123">
        <f>'B16'!H92</f>
        <v>0.91743119266054995</v>
      </c>
      <c r="I85" s="84" t="str">
        <f>IFERROR(IF(H85="(-)","(-)",IF(H85&gt;70,"Cao",IF(H85&gt;=50,"Trung Bình","Thấp"))),"")</f>
        <v>Thấp</v>
      </c>
      <c r="J85" s="31"/>
      <c r="K85" s="24"/>
    </row>
    <row r="86" spans="2:11" x14ac:dyDescent="0.25">
      <c r="B86" s="87"/>
      <c r="C86" s="81"/>
      <c r="D86" s="87"/>
      <c r="E86" s="87"/>
      <c r="F86" s="124"/>
      <c r="G86" s="87"/>
      <c r="H86" s="124"/>
      <c r="I86" s="87"/>
      <c r="J86" s="31"/>
      <c r="K86" s="24"/>
    </row>
    <row r="87" spans="2:11" x14ac:dyDescent="0.25">
      <c r="B87" s="87"/>
      <c r="C87" s="81"/>
      <c r="D87" s="87"/>
      <c r="E87" s="87"/>
      <c r="F87" s="124"/>
      <c r="G87" s="87"/>
      <c r="H87" s="124"/>
      <c r="I87" s="87"/>
      <c r="J87" s="31"/>
      <c r="K87" s="24"/>
    </row>
    <row r="88" spans="2:11" x14ac:dyDescent="0.25">
      <c r="B88" s="87"/>
      <c r="C88" s="122" t="s">
        <v>480</v>
      </c>
      <c r="D88" s="84" t="s">
        <v>630</v>
      </c>
      <c r="E88" s="86">
        <f>'A5'!D13</f>
        <v>102</v>
      </c>
      <c r="F88" s="123">
        <f>'B15'!I80</f>
        <v>17.8</v>
      </c>
      <c r="G88" s="84" t="str">
        <f>IFERROR(IF(F88="(-)","(-)", IF(F88&gt;70,"Cao",IF(F88&gt;=50,"Trung Bình","Thấp"))),"")</f>
        <v>Thấp</v>
      </c>
      <c r="H88" s="123">
        <f>'B16'!I92</f>
        <v>1.5686274509803999</v>
      </c>
      <c r="I88" s="84" t="str">
        <f>IFERROR(IF(H88="(-)","(-)",IF(H88&gt;70,"Cao",IF(H88&gt;=50,"Trung Bình","Thấp"))),"")</f>
        <v>Thấp</v>
      </c>
      <c r="J88" s="31"/>
      <c r="K88" s="24"/>
    </row>
    <row r="89" spans="2:11" x14ac:dyDescent="0.25">
      <c r="B89" s="87"/>
      <c r="C89" s="81"/>
      <c r="D89" s="87"/>
      <c r="E89" s="87"/>
      <c r="F89" s="124"/>
      <c r="G89" s="87"/>
      <c r="H89" s="124"/>
      <c r="I89" s="87"/>
      <c r="J89" s="31"/>
      <c r="K89" s="24"/>
    </row>
    <row r="90" spans="2:11" x14ac:dyDescent="0.25">
      <c r="B90" s="87"/>
      <c r="C90" s="81"/>
      <c r="D90" s="87"/>
      <c r="E90" s="87"/>
      <c r="F90" s="124"/>
      <c r="G90" s="87"/>
      <c r="H90" s="124"/>
      <c r="I90" s="87"/>
      <c r="J90" s="31"/>
      <c r="K90" s="24"/>
    </row>
    <row r="91" spans="2:11" x14ac:dyDescent="0.25">
      <c r="B91" s="87"/>
      <c r="C91" s="122" t="s">
        <v>481</v>
      </c>
      <c r="D91" s="84" t="s">
        <v>630</v>
      </c>
      <c r="E91" s="86">
        <f>'A5'!D14</f>
        <v>97</v>
      </c>
      <c r="F91" s="123">
        <f>'B15'!J80</f>
        <v>24</v>
      </c>
      <c r="G91" s="84" t="str">
        <f>IFERROR(IF(F91="(-)","(-)", IF(F91&gt;70,"Cao",IF(F91&gt;=50,"Trung Bình","Thấp"))),"")</f>
        <v>Thấp</v>
      </c>
      <c r="H91" s="123">
        <f>'B16'!J92</f>
        <v>1.0309278350515001</v>
      </c>
      <c r="I91" s="84" t="str">
        <f>IFERROR(IF(H91="(-)","(-)",IF(H91&gt;70,"Cao",IF(H91&gt;=50,"Trung Bình","Thấp"))),"")</f>
        <v>Thấp</v>
      </c>
      <c r="J91" s="31"/>
      <c r="K91" s="24"/>
    </row>
    <row r="92" spans="2:11" x14ac:dyDescent="0.25">
      <c r="B92" s="87"/>
      <c r="C92" s="81"/>
      <c r="D92" s="87"/>
      <c r="E92" s="87"/>
      <c r="F92" s="124"/>
      <c r="G92" s="87"/>
      <c r="H92" s="124"/>
      <c r="I92" s="87"/>
      <c r="J92" s="31"/>
      <c r="K92" s="24"/>
    </row>
    <row r="93" spans="2:11" x14ac:dyDescent="0.25">
      <c r="B93" s="87"/>
      <c r="C93" s="81"/>
      <c r="D93" s="87"/>
      <c r="E93" s="87"/>
      <c r="F93" s="124"/>
      <c r="G93" s="87"/>
      <c r="H93" s="124"/>
      <c r="I93" s="87"/>
      <c r="J93" s="31"/>
      <c r="K93" s="24"/>
    </row>
    <row r="94" spans="2:11" x14ac:dyDescent="0.25">
      <c r="B94" s="87"/>
      <c r="C94" s="122" t="s">
        <v>482</v>
      </c>
      <c r="D94" s="84" t="s">
        <v>630</v>
      </c>
      <c r="E94" s="86">
        <f>'A5'!D15</f>
        <v>102</v>
      </c>
      <c r="F94" s="123">
        <f>'B15'!K80</f>
        <v>16</v>
      </c>
      <c r="G94" s="84" t="str">
        <f>IFERROR(IF(F94="(-)","(-)", IF(F94&gt;70,"Cao",IF(F94&gt;=50,"Trung Bình","Thấp"))),"")</f>
        <v>Thấp</v>
      </c>
      <c r="H94" s="123">
        <f>'B16'!K92</f>
        <v>1.1764705882352999</v>
      </c>
      <c r="I94" s="84" t="str">
        <f>IFERROR(IF(H94="(-)","(-)",IF(H94&gt;70,"Cao",IF(H94&gt;=50,"Trung Bình","Thấp"))),"")</f>
        <v>Thấp</v>
      </c>
      <c r="J94" s="31"/>
      <c r="K94" s="24"/>
    </row>
    <row r="95" spans="2:11" x14ac:dyDescent="0.25">
      <c r="B95" s="87"/>
      <c r="C95" s="81"/>
      <c r="D95" s="87"/>
      <c r="E95" s="87"/>
      <c r="F95" s="124"/>
      <c r="G95" s="87"/>
      <c r="H95" s="124"/>
      <c r="I95" s="87"/>
      <c r="J95" s="31"/>
      <c r="K95" s="24"/>
    </row>
    <row r="96" spans="2:11" x14ac:dyDescent="0.25">
      <c r="B96" s="87"/>
      <c r="C96" s="81"/>
      <c r="D96" s="87"/>
      <c r="E96" s="87"/>
      <c r="F96" s="124"/>
      <c r="G96" s="87"/>
      <c r="H96" s="124"/>
      <c r="I96" s="87"/>
      <c r="J96" s="31"/>
      <c r="K96" s="24"/>
    </row>
    <row r="97" spans="2:11" x14ac:dyDescent="0.25">
      <c r="B97" s="87"/>
      <c r="C97" s="122" t="s">
        <v>483</v>
      </c>
      <c r="D97" s="84" t="s">
        <v>630</v>
      </c>
      <c r="E97" s="86">
        <f>'A5'!D16</f>
        <v>149</v>
      </c>
      <c r="F97" s="123">
        <f>'B15'!L80</f>
        <v>36</v>
      </c>
      <c r="G97" s="84" t="str">
        <f>IFERROR(IF(F97="(-)","(-)", IF(F97&gt;70,"Cao",IF(F97&gt;=50,"Trung Bình","Thấp"))),"")</f>
        <v>Thấp</v>
      </c>
      <c r="H97" s="123">
        <f>'B16'!L92</f>
        <v>0.67114093959732002</v>
      </c>
      <c r="I97" s="84" t="str">
        <f>IFERROR(IF(H97="(-)","(-)",IF(H97&gt;70,"Cao",IF(H97&gt;=50,"Trung Bình","Thấp"))),"")</f>
        <v>Thấp</v>
      </c>
      <c r="J97" s="31"/>
      <c r="K97" s="24"/>
    </row>
    <row r="98" spans="2:11" x14ac:dyDescent="0.25">
      <c r="B98" s="87"/>
      <c r="C98" s="81"/>
      <c r="D98" s="87"/>
      <c r="E98" s="87"/>
      <c r="F98" s="124"/>
      <c r="G98" s="87"/>
      <c r="H98" s="124"/>
      <c r="I98" s="87"/>
      <c r="J98" s="31"/>
      <c r="K98" s="24"/>
    </row>
    <row r="99" spans="2:11" x14ac:dyDescent="0.25">
      <c r="B99" s="87"/>
      <c r="C99" s="81"/>
      <c r="D99" s="87"/>
      <c r="E99" s="87"/>
      <c r="F99" s="124"/>
      <c r="G99" s="87"/>
      <c r="H99" s="124"/>
      <c r="I99" s="87"/>
      <c r="J99" s="31"/>
      <c r="K99" s="24"/>
    </row>
    <row r="100" spans="2:11" x14ac:dyDescent="0.25">
      <c r="B100" s="87"/>
      <c r="C100" s="122" t="s">
        <v>484</v>
      </c>
      <c r="D100" s="84" t="s">
        <v>630</v>
      </c>
      <c r="E100" s="86">
        <f>'A5'!D17</f>
        <v>112</v>
      </c>
      <c r="F100" s="123">
        <f>'B15'!M80</f>
        <v>46</v>
      </c>
      <c r="G100" s="84" t="str">
        <f>IFERROR(IF(F100="(-)","(-)", IF(F100&gt;70,"Cao",IF(F100&gt;=50,"Trung Bình","Thấp"))),"")</f>
        <v>Thấp</v>
      </c>
      <c r="H100" s="123">
        <f>'B16'!M92</f>
        <v>1.25</v>
      </c>
      <c r="I100" s="84" t="str">
        <f>IFERROR(IF(H100="(-)","(-)",IF(H100&gt;70,"Cao",IF(H100&gt;=50,"Trung Bình","Thấp"))),"")</f>
        <v>Thấp</v>
      </c>
      <c r="J100" s="31"/>
      <c r="K100" s="24"/>
    </row>
    <row r="101" spans="2:11" x14ac:dyDescent="0.25">
      <c r="B101" s="87"/>
      <c r="C101" s="81"/>
      <c r="D101" s="87"/>
      <c r="E101" s="87"/>
      <c r="F101" s="124"/>
      <c r="G101" s="87"/>
      <c r="H101" s="124"/>
      <c r="I101" s="87"/>
      <c r="J101" s="31"/>
      <c r="K101" s="24"/>
    </row>
    <row r="102" spans="2:11" x14ac:dyDescent="0.25">
      <c r="B102" s="87"/>
      <c r="C102" s="81"/>
      <c r="D102" s="87"/>
      <c r="E102" s="87"/>
      <c r="F102" s="124"/>
      <c r="G102" s="87"/>
      <c r="H102" s="124"/>
      <c r="I102" s="87"/>
      <c r="J102" s="31"/>
      <c r="K102" s="24"/>
    </row>
    <row r="103" spans="2:11" x14ac:dyDescent="0.25">
      <c r="B103" s="87"/>
      <c r="C103" s="122" t="s">
        <v>485</v>
      </c>
      <c r="D103" s="84" t="s">
        <v>630</v>
      </c>
      <c r="E103" s="86">
        <f>'A5'!D18</f>
        <v>172</v>
      </c>
      <c r="F103" s="123">
        <f>'B15'!N80</f>
        <v>66</v>
      </c>
      <c r="G103" s="84" t="str">
        <f>IFERROR(IF(F103="(-)","(-)", IF(F103&gt;70,"Cao",IF(F103&gt;=50,"Trung Bình","Thấp"))),"")</f>
        <v>Trung Bình</v>
      </c>
      <c r="H103" s="123">
        <f>'B16'!N92</f>
        <v>0.81395348837209003</v>
      </c>
      <c r="I103" s="84" t="str">
        <f>IFERROR(IF(H103="(-)","(-)",IF(H103&gt;70,"Cao",IF(H103&gt;=50,"Trung Bình","Thấp"))),"")</f>
        <v>Thấp</v>
      </c>
      <c r="J103" s="31"/>
      <c r="K103" s="24"/>
    </row>
    <row r="104" spans="2:11" x14ac:dyDescent="0.25">
      <c r="B104" s="87"/>
      <c r="C104" s="81"/>
      <c r="D104" s="87"/>
      <c r="E104" s="87"/>
      <c r="F104" s="124"/>
      <c r="G104" s="87"/>
      <c r="H104" s="124"/>
      <c r="I104" s="87"/>
      <c r="J104" s="31"/>
      <c r="K104" s="24"/>
    </row>
    <row r="105" spans="2:11" x14ac:dyDescent="0.25">
      <c r="B105" s="87"/>
      <c r="C105" s="81"/>
      <c r="D105" s="87"/>
      <c r="E105" s="87"/>
      <c r="F105" s="124"/>
      <c r="G105" s="87"/>
      <c r="H105" s="124"/>
      <c r="I105" s="87"/>
      <c r="J105" s="31"/>
      <c r="K105" s="24"/>
    </row>
    <row r="106" spans="2:11" x14ac:dyDescent="0.25">
      <c r="B106" s="87"/>
      <c r="C106" s="122" t="s">
        <v>486</v>
      </c>
      <c r="D106" s="84" t="s">
        <v>630</v>
      </c>
      <c r="E106" s="86">
        <f>'A5'!D19</f>
        <v>161</v>
      </c>
      <c r="F106" s="123">
        <f>'B15'!O80</f>
        <v>68</v>
      </c>
      <c r="G106" s="84" t="str">
        <f>IFERROR(IF(F106="(-)","(-)", IF(F106&gt;70,"Cao",IF(F106&gt;=50,"Trung Bình","Thấp"))),"")</f>
        <v>Trung Bình</v>
      </c>
      <c r="H106" s="123">
        <f>'B16'!O92</f>
        <v>0.49689440993789002</v>
      </c>
      <c r="I106" s="84" t="str">
        <f>IFERROR(IF(H106="(-)","(-)",IF(H106&gt;70,"Cao",IF(H106&gt;=50,"Trung Bình","Thấp"))),"")</f>
        <v>Thấp</v>
      </c>
      <c r="J106" s="31"/>
      <c r="K106" s="24"/>
    </row>
    <row r="107" spans="2:11" x14ac:dyDescent="0.25">
      <c r="B107" s="87"/>
      <c r="C107" s="81"/>
      <c r="D107" s="87"/>
      <c r="E107" s="87"/>
      <c r="F107" s="124"/>
      <c r="G107" s="87"/>
      <c r="H107" s="124"/>
      <c r="I107" s="87"/>
      <c r="J107" s="31"/>
      <c r="K107" s="24"/>
    </row>
    <row r="108" spans="2:11" x14ac:dyDescent="0.25">
      <c r="B108" s="87"/>
      <c r="C108" s="81"/>
      <c r="D108" s="87"/>
      <c r="E108" s="87"/>
      <c r="F108" s="124"/>
      <c r="G108" s="87"/>
      <c r="H108" s="124"/>
      <c r="I108" s="87"/>
      <c r="J108" s="31"/>
      <c r="K108" s="24"/>
    </row>
    <row r="109" spans="2:11" x14ac:dyDescent="0.25">
      <c r="B109" s="87"/>
      <c r="C109" s="122" t="s">
        <v>487</v>
      </c>
      <c r="D109" s="84" t="s">
        <v>630</v>
      </c>
      <c r="E109" s="86">
        <f>'A5'!D20</f>
        <v>144</v>
      </c>
      <c r="F109" s="123">
        <f>'B15'!P80</f>
        <v>32</v>
      </c>
      <c r="G109" s="84" t="str">
        <f>IFERROR(IF(F109="(-)","(-)", IF(F109&gt;70,"Cao",IF(F109&gt;=50,"Trung Bình","Thấp"))),"")</f>
        <v>Thấp</v>
      </c>
      <c r="H109" s="123">
        <f>'B16'!P92</f>
        <v>0.69444444444443998</v>
      </c>
      <c r="I109" s="84" t="str">
        <f>IFERROR(IF(H109="(-)","(-)",IF(H109&gt;70,"Cao",IF(H109&gt;=50,"Trung Bình","Thấp"))),"")</f>
        <v>Thấp</v>
      </c>
      <c r="J109" s="31"/>
      <c r="K109" s="24"/>
    </row>
    <row r="110" spans="2:11" x14ac:dyDescent="0.25">
      <c r="B110" s="87"/>
      <c r="C110" s="81"/>
      <c r="D110" s="87"/>
      <c r="E110" s="87"/>
      <c r="F110" s="124"/>
      <c r="G110" s="87"/>
      <c r="H110" s="124"/>
      <c r="I110" s="87"/>
      <c r="J110" s="31"/>
      <c r="K110" s="24"/>
    </row>
    <row r="111" spans="2:11" x14ac:dyDescent="0.25">
      <c r="B111" s="87"/>
      <c r="C111" s="81"/>
      <c r="D111" s="87"/>
      <c r="E111" s="87"/>
      <c r="F111" s="124"/>
      <c r="G111" s="87"/>
      <c r="H111" s="124"/>
      <c r="I111" s="87"/>
      <c r="J111" s="31"/>
      <c r="K111" s="24"/>
    </row>
    <row r="112" spans="2:11" x14ac:dyDescent="0.25">
      <c r="B112" s="87"/>
      <c r="C112" s="122" t="s">
        <v>488</v>
      </c>
      <c r="D112" s="84" t="s">
        <v>630</v>
      </c>
      <c r="E112" s="86">
        <f>'A5'!D21</f>
        <v>96</v>
      </c>
      <c r="F112" s="123">
        <f>'B15'!Q80</f>
        <v>28</v>
      </c>
      <c r="G112" s="84" t="str">
        <f>IFERROR(IF(F112="(-)","(-)", IF(F112&gt;70,"Cao",IF(F112&gt;=50,"Trung Bình","Thấp"))),"")</f>
        <v>Thấp</v>
      </c>
      <c r="H112" s="123">
        <f>'B16'!Q92</f>
        <v>1.4583333333333</v>
      </c>
      <c r="I112" s="84" t="str">
        <f>IFERROR(IF(H112="(-)","(-)",IF(H112&gt;70,"Cao",IF(H112&gt;=50,"Trung Bình","Thấp"))),"")</f>
        <v>Thấp</v>
      </c>
      <c r="J112" s="31"/>
      <c r="K112" s="24"/>
    </row>
    <row r="113" spans="2:11" x14ac:dyDescent="0.25">
      <c r="B113" s="87"/>
      <c r="C113" s="81"/>
      <c r="D113" s="87"/>
      <c r="E113" s="87"/>
      <c r="F113" s="124"/>
      <c r="G113" s="87"/>
      <c r="H113" s="124"/>
      <c r="I113" s="87"/>
      <c r="J113" s="31"/>
      <c r="K113" s="24"/>
    </row>
    <row r="114" spans="2:11" x14ac:dyDescent="0.25">
      <c r="B114" s="87"/>
      <c r="C114" s="81"/>
      <c r="D114" s="87"/>
      <c r="E114" s="87"/>
      <c r="F114" s="124"/>
      <c r="G114" s="87"/>
      <c r="H114" s="124"/>
      <c r="I114" s="87"/>
      <c r="J114" s="31"/>
      <c r="K114" s="24"/>
    </row>
    <row r="115" spans="2:11" x14ac:dyDescent="0.25">
      <c r="B115" s="87"/>
      <c r="C115" s="122" t="s">
        <v>489</v>
      </c>
      <c r="D115" s="84" t="s">
        <v>630</v>
      </c>
      <c r="E115" s="86">
        <f>'A5'!D22</f>
        <v>112</v>
      </c>
      <c r="F115" s="123">
        <f>'B15'!R80</f>
        <v>46</v>
      </c>
      <c r="G115" s="84" t="str">
        <f>IFERROR(IF(F115="(-)","(-)", IF(F115&gt;70,"Cao",IF(F115&gt;=50,"Trung Bình","Thấp"))),"")</f>
        <v>Thấp</v>
      </c>
      <c r="H115" s="123">
        <f>'B16'!R92</f>
        <v>1.4285714285714</v>
      </c>
      <c r="I115" s="84" t="str">
        <f>IFERROR(IF(H115="(-)","(-)",IF(H115&gt;70,"Cao",IF(H115&gt;=50,"Trung Bình","Thấp"))),"")</f>
        <v>Thấp</v>
      </c>
      <c r="J115" s="31"/>
      <c r="K115" s="24"/>
    </row>
    <row r="116" spans="2:11" x14ac:dyDescent="0.25">
      <c r="B116" s="87"/>
      <c r="C116" s="81"/>
      <c r="D116" s="87"/>
      <c r="E116" s="87"/>
      <c r="F116" s="124"/>
      <c r="G116" s="87"/>
      <c r="H116" s="124"/>
      <c r="I116" s="87"/>
      <c r="J116" s="31"/>
      <c r="K116" s="24"/>
    </row>
    <row r="117" spans="2:11" x14ac:dyDescent="0.25">
      <c r="B117" s="87"/>
      <c r="C117" s="81"/>
      <c r="D117" s="87"/>
      <c r="E117" s="87"/>
      <c r="F117" s="124"/>
      <c r="G117" s="87"/>
      <c r="H117" s="124"/>
      <c r="I117" s="87"/>
      <c r="J117" s="31"/>
      <c r="K117" s="24"/>
    </row>
    <row r="118" spans="2:11" x14ac:dyDescent="0.25">
      <c r="B118" s="87"/>
      <c r="C118" s="122" t="s">
        <v>490</v>
      </c>
      <c r="D118" s="84" t="s">
        <v>630</v>
      </c>
      <c r="E118" s="86">
        <f>'A5'!D23</f>
        <v>171</v>
      </c>
      <c r="F118" s="123">
        <f>'B15'!S80</f>
        <v>2.4</v>
      </c>
      <c r="G118" s="84" t="str">
        <f>IFERROR(IF(F118="(-)","(-)", IF(F118&gt;70,"Cao",IF(F118&gt;=50,"Trung Bình","Thấp"))),"")</f>
        <v>Thấp</v>
      </c>
      <c r="H118" s="123">
        <f>'B16'!S92</f>
        <v>0.93567251461987999</v>
      </c>
      <c r="I118" s="84" t="str">
        <f>IFERROR(IF(H118="(-)","(-)",IF(H118&gt;70,"Cao",IF(H118&gt;=50,"Trung Bình","Thấp"))),"")</f>
        <v>Thấp</v>
      </c>
      <c r="J118" s="31"/>
      <c r="K118" s="24"/>
    </row>
    <row r="119" spans="2:11" x14ac:dyDescent="0.25">
      <c r="B119" s="87"/>
      <c r="C119" s="81"/>
      <c r="D119" s="87"/>
      <c r="E119" s="87"/>
      <c r="F119" s="124"/>
      <c r="G119" s="87"/>
      <c r="H119" s="124"/>
      <c r="I119" s="87"/>
      <c r="J119" s="31"/>
      <c r="K119" s="24"/>
    </row>
    <row r="120" spans="2:11" x14ac:dyDescent="0.25">
      <c r="B120" s="87"/>
      <c r="C120" s="81"/>
      <c r="D120" s="87"/>
      <c r="E120" s="87"/>
      <c r="F120" s="124"/>
      <c r="G120" s="87"/>
      <c r="H120" s="124"/>
      <c r="I120" s="87"/>
      <c r="J120" s="31"/>
      <c r="K120" s="24"/>
    </row>
    <row r="121" spans="2:11" x14ac:dyDescent="0.25">
      <c r="B121" s="87"/>
      <c r="C121" s="122" t="s">
        <v>491</v>
      </c>
      <c r="D121" s="84" t="s">
        <v>630</v>
      </c>
      <c r="E121" s="86">
        <f>'A5'!D24</f>
        <v>110</v>
      </c>
      <c r="F121" s="123">
        <f>'B15'!T80</f>
        <v>60</v>
      </c>
      <c r="G121" s="84" t="str">
        <f>IFERROR(IF(F121="(-)","(-)", IF(F121&gt;70,"Cao",IF(F121&gt;=50,"Trung Bình","Thấp"))),"")</f>
        <v>Trung Bình</v>
      </c>
      <c r="H121" s="123">
        <f>'B16'!T92</f>
        <v>1.2727272727273</v>
      </c>
      <c r="I121" s="84" t="str">
        <f>IFERROR(IF(H121="(-)","(-)",IF(H121&gt;70,"Cao",IF(H121&gt;=50,"Trung Bình","Thấp"))),"")</f>
        <v>Thấp</v>
      </c>
      <c r="J121" s="31"/>
      <c r="K121" s="24"/>
    </row>
    <row r="122" spans="2:11" x14ac:dyDescent="0.25">
      <c r="B122" s="87"/>
      <c r="C122" s="81"/>
      <c r="D122" s="87"/>
      <c r="E122" s="87"/>
      <c r="F122" s="124"/>
      <c r="G122" s="87"/>
      <c r="H122" s="124"/>
      <c r="I122" s="87"/>
      <c r="J122" s="31"/>
      <c r="K122" s="24"/>
    </row>
    <row r="123" spans="2:11" x14ac:dyDescent="0.25">
      <c r="B123" s="87"/>
      <c r="C123" s="81"/>
      <c r="D123" s="87"/>
      <c r="E123" s="87"/>
      <c r="F123" s="124"/>
      <c r="G123" s="87"/>
      <c r="H123" s="124"/>
      <c r="I123" s="87"/>
      <c r="J123" s="31"/>
      <c r="K123" s="24"/>
    </row>
    <row r="124" spans="2:11" x14ac:dyDescent="0.25">
      <c r="B124" s="87"/>
      <c r="C124" s="122" t="s">
        <v>492</v>
      </c>
      <c r="D124" s="84" t="s">
        <v>630</v>
      </c>
      <c r="E124" s="86">
        <f>'A5'!D25</f>
        <v>127</v>
      </c>
      <c r="F124" s="123">
        <f>'B15'!U80</f>
        <v>66</v>
      </c>
      <c r="G124" s="84" t="str">
        <f>IFERROR(IF(F124="(-)","(-)", IF(F124&gt;70,"Cao",IF(F124&gt;=50,"Trung Bình","Thấp"))),"")</f>
        <v>Trung Bình</v>
      </c>
      <c r="H124" s="123">
        <f>'B16'!U92</f>
        <v>1.1023622047243999</v>
      </c>
      <c r="I124" s="84" t="str">
        <f>IFERROR(IF(H124="(-)","(-)",IF(H124&gt;70,"Cao",IF(H124&gt;=50,"Trung Bình","Thấp"))),"")</f>
        <v>Thấp</v>
      </c>
      <c r="J124" s="31"/>
      <c r="K124" s="24"/>
    </row>
    <row r="125" spans="2:11" x14ac:dyDescent="0.25">
      <c r="B125" s="87"/>
      <c r="C125" s="81"/>
      <c r="D125" s="87"/>
      <c r="E125" s="87"/>
      <c r="F125" s="124"/>
      <c r="G125" s="87"/>
      <c r="H125" s="124"/>
      <c r="I125" s="87"/>
      <c r="J125" s="31"/>
      <c r="K125" s="24"/>
    </row>
    <row r="126" spans="2:11" x14ac:dyDescent="0.25">
      <c r="B126" s="87"/>
      <c r="C126" s="81"/>
      <c r="D126" s="87"/>
      <c r="E126" s="87"/>
      <c r="F126" s="124"/>
      <c r="G126" s="87"/>
      <c r="H126" s="124"/>
      <c r="I126" s="87"/>
      <c r="J126" s="31"/>
      <c r="K126" s="24"/>
    </row>
    <row r="127" spans="2:11" x14ac:dyDescent="0.25">
      <c r="B127" s="87"/>
      <c r="C127" s="122" t="s">
        <v>493</v>
      </c>
      <c r="D127" s="84" t="s">
        <v>630</v>
      </c>
      <c r="E127" s="86">
        <f>'A5'!D26</f>
        <v>121</v>
      </c>
      <c r="F127" s="123">
        <f>'B15'!V80</f>
        <v>32</v>
      </c>
      <c r="G127" s="84" t="str">
        <f>IFERROR(IF(F127="(-)","(-)", IF(F127&gt;70,"Cao",IF(F127&gt;=50,"Trung Bình","Thấp"))),"")</f>
        <v>Thấp</v>
      </c>
      <c r="H127" s="123">
        <f>'B16'!V92</f>
        <v>1.3223140495868</v>
      </c>
      <c r="I127" s="84" t="str">
        <f>IFERROR(IF(H127="(-)","(-)",IF(H127&gt;70,"Cao",IF(H127&gt;=50,"Trung Bình","Thấp"))),"")</f>
        <v>Thấp</v>
      </c>
      <c r="J127" s="31"/>
      <c r="K127" s="24"/>
    </row>
    <row r="128" spans="2:11" x14ac:dyDescent="0.25">
      <c r="B128" s="87"/>
      <c r="C128" s="81"/>
      <c r="D128" s="87"/>
      <c r="E128" s="87"/>
      <c r="F128" s="124"/>
      <c r="G128" s="87"/>
      <c r="H128" s="124"/>
      <c r="I128" s="87"/>
      <c r="J128" s="31"/>
      <c r="K128" s="24"/>
    </row>
    <row r="129" spans="1:11" x14ac:dyDescent="0.25">
      <c r="B129" s="87"/>
      <c r="C129" s="81"/>
      <c r="D129" s="87"/>
      <c r="E129" s="87"/>
      <c r="F129" s="124"/>
      <c r="G129" s="87"/>
      <c r="H129" s="124"/>
      <c r="I129" s="87"/>
      <c r="J129" s="31"/>
      <c r="K129" s="24"/>
    </row>
    <row r="130" spans="1:11" x14ac:dyDescent="0.25">
      <c r="B130" s="87"/>
      <c r="C130" s="122" t="s">
        <v>494</v>
      </c>
      <c r="D130" s="84" t="s">
        <v>630</v>
      </c>
      <c r="E130" s="86">
        <f>'A5'!D27</f>
        <v>72</v>
      </c>
      <c r="F130" s="123">
        <f>'B15'!W80</f>
        <v>16</v>
      </c>
      <c r="G130" s="84" t="str">
        <f>IFERROR(IF(F130="(-)","(-)", IF(F130&gt;70,"Cao",IF(F130&gt;=50,"Trung Bình","Thấp"))),"")</f>
        <v>Thấp</v>
      </c>
      <c r="H130" s="123">
        <f>'B16'!W92</f>
        <v>1.3888888888888999</v>
      </c>
      <c r="I130" s="84" t="str">
        <f>IFERROR(IF(H130="(-)","(-)",IF(H130&gt;70,"Cao",IF(H130&gt;=50,"Trung Bình","Thấp"))),"")</f>
        <v>Thấp</v>
      </c>
      <c r="J130" s="31"/>
      <c r="K130" s="24"/>
    </row>
    <row r="131" spans="1:11" x14ac:dyDescent="0.25">
      <c r="B131" s="87"/>
      <c r="C131" s="81"/>
      <c r="D131" s="87"/>
      <c r="E131" s="87"/>
      <c r="F131" s="124"/>
      <c r="G131" s="87"/>
      <c r="H131" s="124"/>
      <c r="I131" s="87"/>
      <c r="J131" s="31"/>
      <c r="K131" s="24"/>
    </row>
    <row r="132" spans="1:11" x14ac:dyDescent="0.25">
      <c r="B132" s="87"/>
      <c r="C132" s="81"/>
      <c r="D132" s="87"/>
      <c r="E132" s="87"/>
      <c r="F132" s="124"/>
      <c r="G132" s="87"/>
      <c r="H132" s="124"/>
      <c r="I132" s="87"/>
      <c r="J132" s="31"/>
      <c r="K132" s="24"/>
    </row>
    <row r="133" spans="1:11" x14ac:dyDescent="0.25">
      <c r="B133" s="87"/>
      <c r="C133" s="122" t="s">
        <v>495</v>
      </c>
      <c r="D133" s="84" t="s">
        <v>630</v>
      </c>
      <c r="E133" s="86">
        <f>'A5'!D28</f>
        <v>122</v>
      </c>
      <c r="F133" s="123">
        <f>'B15'!X80</f>
        <v>16</v>
      </c>
      <c r="G133" s="84" t="str">
        <f>IFERROR(IF(F133="(-)","(-)", IF(F133&gt;70,"Cao",IF(F133&gt;=50,"Trung Bình","Thấp"))),"")</f>
        <v>Thấp</v>
      </c>
      <c r="H133" s="123">
        <f>'B16'!X92</f>
        <v>0.81967213114754001</v>
      </c>
      <c r="I133" s="84" t="str">
        <f>IFERROR(IF(H133="(-)","(-)",IF(H133&gt;70,"Cao",IF(H133&gt;=50,"Trung Bình","Thấp"))),"")</f>
        <v>Thấp</v>
      </c>
      <c r="J133" s="31"/>
      <c r="K133" s="24"/>
    </row>
    <row r="134" spans="1:11" x14ac:dyDescent="0.25">
      <c r="B134" s="87"/>
      <c r="C134" s="81"/>
      <c r="D134" s="87"/>
      <c r="E134" s="87"/>
      <c r="F134" s="124"/>
      <c r="G134" s="87"/>
      <c r="H134" s="124"/>
      <c r="I134" s="87"/>
      <c r="J134" s="31"/>
      <c r="K134" s="24"/>
    </row>
    <row r="135" spans="1:11" x14ac:dyDescent="0.25">
      <c r="B135" s="87"/>
      <c r="C135" s="81"/>
      <c r="D135" s="87"/>
      <c r="E135" s="87"/>
      <c r="F135" s="124"/>
      <c r="G135" s="87"/>
      <c r="H135" s="124"/>
      <c r="I135" s="87"/>
      <c r="J135" s="31"/>
      <c r="K135" s="24"/>
    </row>
    <row r="136" spans="1:11" x14ac:dyDescent="0.25">
      <c r="B136" s="87"/>
      <c r="C136" s="122" t="s">
        <v>496</v>
      </c>
      <c r="D136" s="84" t="s">
        <v>630</v>
      </c>
      <c r="E136" s="86">
        <f>'A5'!D29</f>
        <v>72</v>
      </c>
      <c r="F136" s="123">
        <f>'B15'!Y80</f>
        <v>0</v>
      </c>
      <c r="G136" s="84" t="str">
        <f>IFERROR(IF(F136="(-)","(-)", IF(F136&gt;70,"Cao",IF(F136&gt;=50,"Trung Bình","Thấp"))),"")</f>
        <v>Thấp</v>
      </c>
      <c r="H136" s="123">
        <f>'B16'!Y92</f>
        <v>1.1111111111111001</v>
      </c>
      <c r="I136" s="84" t="str">
        <f>IFERROR(IF(H136="(-)","(-)",IF(H136&gt;70,"Cao",IF(H136&gt;=50,"Trung Bình","Thấp"))),"")</f>
        <v>Thấp</v>
      </c>
      <c r="J136" s="31"/>
      <c r="K136" s="24"/>
    </row>
    <row r="137" spans="1:11" x14ac:dyDescent="0.25">
      <c r="B137" s="87"/>
      <c r="C137" s="81"/>
      <c r="D137" s="87"/>
      <c r="E137" s="87"/>
      <c r="F137" s="124"/>
      <c r="G137" s="87"/>
      <c r="H137" s="124"/>
      <c r="I137" s="87"/>
      <c r="J137" s="31"/>
      <c r="K137" s="24"/>
    </row>
    <row r="138" spans="1:11" x14ac:dyDescent="0.25">
      <c r="B138" s="87"/>
      <c r="C138" s="81"/>
      <c r="D138" s="87"/>
      <c r="E138" s="87"/>
      <c r="F138" s="124"/>
      <c r="G138" s="87"/>
      <c r="H138" s="124"/>
      <c r="I138" s="87"/>
      <c r="J138" s="31"/>
      <c r="K138" s="24"/>
    </row>
    <row r="139" spans="1:11" x14ac:dyDescent="0.25">
      <c r="A139" s="5" t="s">
        <v>420</v>
      </c>
    </row>
  </sheetData>
  <sheetProtection formatCells="0" formatColumns="0" formatRows="0" insertColumns="0" insertRows="0" insertHyperlinks="0" deleteColumns="0" deleteRows="0" sort="0" autoFilter="0" pivotTables="0"/>
  <mergeCells count="316">
    <mergeCell ref="H136:H138"/>
    <mergeCell ref="I136:I138"/>
    <mergeCell ref="B73:B138"/>
    <mergeCell ref="C136:C138"/>
    <mergeCell ref="D136:D138"/>
    <mergeCell ref="E136:E138"/>
    <mergeCell ref="F136:F138"/>
    <mergeCell ref="G136:G138"/>
    <mergeCell ref="H130:H132"/>
    <mergeCell ref="I130:I132"/>
    <mergeCell ref="C133:C135"/>
    <mergeCell ref="D133:D135"/>
    <mergeCell ref="E133:E135"/>
    <mergeCell ref="F133:F135"/>
    <mergeCell ref="G133:G135"/>
    <mergeCell ref="H133:H135"/>
    <mergeCell ref="I133:I135"/>
    <mergeCell ref="C130:C132"/>
    <mergeCell ref="D130:D132"/>
    <mergeCell ref="E130:E132"/>
    <mergeCell ref="F130:F132"/>
    <mergeCell ref="G130:G132"/>
    <mergeCell ref="H124:H126"/>
    <mergeCell ref="I124:I126"/>
    <mergeCell ref="C127:C129"/>
    <mergeCell ref="D127:D129"/>
    <mergeCell ref="E127:E129"/>
    <mergeCell ref="F127:F129"/>
    <mergeCell ref="G127:G129"/>
    <mergeCell ref="H127:H129"/>
    <mergeCell ref="I127:I129"/>
    <mergeCell ref="C124:C126"/>
    <mergeCell ref="D124:D126"/>
    <mergeCell ref="E124:E126"/>
    <mergeCell ref="F124:F126"/>
    <mergeCell ref="G124:G126"/>
    <mergeCell ref="H118:H120"/>
    <mergeCell ref="I118:I120"/>
    <mergeCell ref="C121:C123"/>
    <mergeCell ref="D121:D123"/>
    <mergeCell ref="E121:E123"/>
    <mergeCell ref="F121:F123"/>
    <mergeCell ref="G121:G123"/>
    <mergeCell ref="H121:H123"/>
    <mergeCell ref="I121:I123"/>
    <mergeCell ref="C118:C120"/>
    <mergeCell ref="D118:D120"/>
    <mergeCell ref="E118:E120"/>
    <mergeCell ref="F118:F120"/>
    <mergeCell ref="G118:G120"/>
    <mergeCell ref="H112:H114"/>
    <mergeCell ref="I112:I114"/>
    <mergeCell ref="C115:C117"/>
    <mergeCell ref="D115:D117"/>
    <mergeCell ref="E115:E117"/>
    <mergeCell ref="F115:F117"/>
    <mergeCell ref="G115:G117"/>
    <mergeCell ref="H115:H117"/>
    <mergeCell ref="I115:I117"/>
    <mergeCell ref="C112:C114"/>
    <mergeCell ref="D112:D114"/>
    <mergeCell ref="E112:E114"/>
    <mergeCell ref="F112:F114"/>
    <mergeCell ref="G112:G114"/>
    <mergeCell ref="H106:H108"/>
    <mergeCell ref="I106:I108"/>
    <mergeCell ref="C109:C111"/>
    <mergeCell ref="D109:D111"/>
    <mergeCell ref="E109:E111"/>
    <mergeCell ref="F109:F111"/>
    <mergeCell ref="G109:G111"/>
    <mergeCell ref="H109:H111"/>
    <mergeCell ref="I109:I111"/>
    <mergeCell ref="C106:C108"/>
    <mergeCell ref="D106:D108"/>
    <mergeCell ref="E106:E108"/>
    <mergeCell ref="F106:F108"/>
    <mergeCell ref="G106:G108"/>
    <mergeCell ref="H100:H102"/>
    <mergeCell ref="I100:I102"/>
    <mergeCell ref="C103:C105"/>
    <mergeCell ref="D103:D105"/>
    <mergeCell ref="E103:E105"/>
    <mergeCell ref="F103:F105"/>
    <mergeCell ref="G103:G105"/>
    <mergeCell ref="H103:H105"/>
    <mergeCell ref="I103:I105"/>
    <mergeCell ref="C100:C102"/>
    <mergeCell ref="D100:D102"/>
    <mergeCell ref="E100:E102"/>
    <mergeCell ref="F100:F102"/>
    <mergeCell ref="G100:G102"/>
    <mergeCell ref="H94:H96"/>
    <mergeCell ref="I94:I96"/>
    <mergeCell ref="C97:C99"/>
    <mergeCell ref="D97:D99"/>
    <mergeCell ref="E97:E99"/>
    <mergeCell ref="F97:F99"/>
    <mergeCell ref="G97:G99"/>
    <mergeCell ref="H97:H99"/>
    <mergeCell ref="I97:I99"/>
    <mergeCell ref="C94:C96"/>
    <mergeCell ref="D94:D96"/>
    <mergeCell ref="E94:E96"/>
    <mergeCell ref="F94:F96"/>
    <mergeCell ref="G94:G96"/>
    <mergeCell ref="H88:H90"/>
    <mergeCell ref="I88:I90"/>
    <mergeCell ref="C91:C93"/>
    <mergeCell ref="D91:D93"/>
    <mergeCell ref="E91:E93"/>
    <mergeCell ref="F91:F93"/>
    <mergeCell ref="G91:G93"/>
    <mergeCell ref="H91:H93"/>
    <mergeCell ref="I91:I93"/>
    <mergeCell ref="C88:C90"/>
    <mergeCell ref="D88:D90"/>
    <mergeCell ref="E88:E90"/>
    <mergeCell ref="F88:F90"/>
    <mergeCell ref="G88:G90"/>
    <mergeCell ref="H82:H84"/>
    <mergeCell ref="I82:I84"/>
    <mergeCell ref="C85:C87"/>
    <mergeCell ref="D85:D87"/>
    <mergeCell ref="E85:E87"/>
    <mergeCell ref="F85:F87"/>
    <mergeCell ref="G85:G87"/>
    <mergeCell ref="H85:H87"/>
    <mergeCell ref="I85:I87"/>
    <mergeCell ref="C82:C84"/>
    <mergeCell ref="D82:D84"/>
    <mergeCell ref="E82:E84"/>
    <mergeCell ref="F82:F84"/>
    <mergeCell ref="G82:G84"/>
    <mergeCell ref="H76:H78"/>
    <mergeCell ref="I76:I78"/>
    <mergeCell ref="C79:C81"/>
    <mergeCell ref="D79:D81"/>
    <mergeCell ref="E79:E81"/>
    <mergeCell ref="F79:F81"/>
    <mergeCell ref="G79:G81"/>
    <mergeCell ref="H79:H81"/>
    <mergeCell ref="I79:I81"/>
    <mergeCell ref="C76:C78"/>
    <mergeCell ref="D76:D78"/>
    <mergeCell ref="E76:E78"/>
    <mergeCell ref="F76:F78"/>
    <mergeCell ref="G76:G78"/>
    <mergeCell ref="H70:H72"/>
    <mergeCell ref="I70:I72"/>
    <mergeCell ref="B7:B72"/>
    <mergeCell ref="C73:C75"/>
    <mergeCell ref="D73:D75"/>
    <mergeCell ref="E73:E75"/>
    <mergeCell ref="F73:F75"/>
    <mergeCell ref="G73:G75"/>
    <mergeCell ref="H73:H75"/>
    <mergeCell ref="I73:I75"/>
    <mergeCell ref="C70:C72"/>
    <mergeCell ref="D70:D72"/>
    <mergeCell ref="E70:E72"/>
    <mergeCell ref="F70:F72"/>
    <mergeCell ref="G70:G72"/>
    <mergeCell ref="H64:H66"/>
    <mergeCell ref="I64:I66"/>
    <mergeCell ref="C67:C69"/>
    <mergeCell ref="D67:D69"/>
    <mergeCell ref="E67:E69"/>
    <mergeCell ref="F67:F69"/>
    <mergeCell ref="G67:G69"/>
    <mergeCell ref="H67:H69"/>
    <mergeCell ref="I67:I69"/>
    <mergeCell ref="C64:C66"/>
    <mergeCell ref="D64:D66"/>
    <mergeCell ref="E64:E66"/>
    <mergeCell ref="F64:F66"/>
    <mergeCell ref="G64:G66"/>
    <mergeCell ref="H58:H60"/>
    <mergeCell ref="I58:I60"/>
    <mergeCell ref="C61:C63"/>
    <mergeCell ref="D61:D63"/>
    <mergeCell ref="E61:E63"/>
    <mergeCell ref="F61:F63"/>
    <mergeCell ref="G61:G63"/>
    <mergeCell ref="H61:H63"/>
    <mergeCell ref="I61:I63"/>
    <mergeCell ref="C58:C60"/>
    <mergeCell ref="D58:D60"/>
    <mergeCell ref="E58:E60"/>
    <mergeCell ref="F58:F60"/>
    <mergeCell ref="G58:G60"/>
    <mergeCell ref="H52:H54"/>
    <mergeCell ref="I52:I54"/>
    <mergeCell ref="C55:C57"/>
    <mergeCell ref="D55:D57"/>
    <mergeCell ref="E55:E57"/>
    <mergeCell ref="F55:F57"/>
    <mergeCell ref="G55:G57"/>
    <mergeCell ref="H55:H57"/>
    <mergeCell ref="I55:I57"/>
    <mergeCell ref="C52:C54"/>
    <mergeCell ref="D52:D54"/>
    <mergeCell ref="E52:E54"/>
    <mergeCell ref="F52:F54"/>
    <mergeCell ref="G52:G54"/>
    <mergeCell ref="H46:H48"/>
    <mergeCell ref="I46:I48"/>
    <mergeCell ref="C49:C51"/>
    <mergeCell ref="D49:D51"/>
    <mergeCell ref="E49:E51"/>
    <mergeCell ref="F49:F51"/>
    <mergeCell ref="G49:G51"/>
    <mergeCell ref="H49:H51"/>
    <mergeCell ref="I49:I51"/>
    <mergeCell ref="C46:C48"/>
    <mergeCell ref="D46:D48"/>
    <mergeCell ref="E46:E48"/>
    <mergeCell ref="F46:F48"/>
    <mergeCell ref="G46:G48"/>
    <mergeCell ref="H40:H42"/>
    <mergeCell ref="I40:I42"/>
    <mergeCell ref="C43:C45"/>
    <mergeCell ref="D43:D45"/>
    <mergeCell ref="E43:E45"/>
    <mergeCell ref="F43:F45"/>
    <mergeCell ref="G43:G45"/>
    <mergeCell ref="H43:H45"/>
    <mergeCell ref="I43:I45"/>
    <mergeCell ref="C40:C42"/>
    <mergeCell ref="D40:D42"/>
    <mergeCell ref="E40:E42"/>
    <mergeCell ref="F40:F42"/>
    <mergeCell ref="G40:G42"/>
    <mergeCell ref="H34:H36"/>
    <mergeCell ref="I34:I36"/>
    <mergeCell ref="C37:C39"/>
    <mergeCell ref="D37:D39"/>
    <mergeCell ref="E37:E39"/>
    <mergeCell ref="F37:F39"/>
    <mergeCell ref="G37:G39"/>
    <mergeCell ref="H37:H39"/>
    <mergeCell ref="I37:I39"/>
    <mergeCell ref="C34:C36"/>
    <mergeCell ref="D34:D36"/>
    <mergeCell ref="E34:E36"/>
    <mergeCell ref="F34:F36"/>
    <mergeCell ref="G34:G36"/>
    <mergeCell ref="H28:H30"/>
    <mergeCell ref="I28:I30"/>
    <mergeCell ref="C31:C33"/>
    <mergeCell ref="D31:D33"/>
    <mergeCell ref="E31:E33"/>
    <mergeCell ref="F31:F33"/>
    <mergeCell ref="G31:G33"/>
    <mergeCell ref="H31:H33"/>
    <mergeCell ref="I31:I33"/>
    <mergeCell ref="C28:C30"/>
    <mergeCell ref="D28:D30"/>
    <mergeCell ref="E28:E30"/>
    <mergeCell ref="F28:F30"/>
    <mergeCell ref="G28:G30"/>
    <mergeCell ref="H22:H24"/>
    <mergeCell ref="I22:I24"/>
    <mergeCell ref="C25:C27"/>
    <mergeCell ref="D25:D27"/>
    <mergeCell ref="E25:E27"/>
    <mergeCell ref="F25:F27"/>
    <mergeCell ref="G25:G27"/>
    <mergeCell ref="H25:H27"/>
    <mergeCell ref="I25:I27"/>
    <mergeCell ref="C22:C24"/>
    <mergeCell ref="D22:D24"/>
    <mergeCell ref="E22:E24"/>
    <mergeCell ref="F22:F24"/>
    <mergeCell ref="G22:G24"/>
    <mergeCell ref="H16:H18"/>
    <mergeCell ref="I16:I18"/>
    <mergeCell ref="C19:C21"/>
    <mergeCell ref="D19:D21"/>
    <mergeCell ref="E19:E21"/>
    <mergeCell ref="F19:F21"/>
    <mergeCell ref="G19:G21"/>
    <mergeCell ref="H19:H21"/>
    <mergeCell ref="I19:I21"/>
    <mergeCell ref="C16:C18"/>
    <mergeCell ref="D16:D18"/>
    <mergeCell ref="E16:E18"/>
    <mergeCell ref="F16:F18"/>
    <mergeCell ref="G16:G18"/>
    <mergeCell ref="H10:H12"/>
    <mergeCell ref="I10:I12"/>
    <mergeCell ref="C13:C15"/>
    <mergeCell ref="D13:D15"/>
    <mergeCell ref="E13:E15"/>
    <mergeCell ref="F13:F15"/>
    <mergeCell ref="G13:G15"/>
    <mergeCell ref="H13:H15"/>
    <mergeCell ref="I13:I15"/>
    <mergeCell ref="C10:C12"/>
    <mergeCell ref="D10:D12"/>
    <mergeCell ref="E10:E12"/>
    <mergeCell ref="F10:F12"/>
    <mergeCell ref="G10:G12"/>
    <mergeCell ref="H4:I4"/>
    <mergeCell ref="C7:C9"/>
    <mergeCell ref="D7:D9"/>
    <mergeCell ref="E7:E9"/>
    <mergeCell ref="F7:F9"/>
    <mergeCell ref="G7:G9"/>
    <mergeCell ref="H7:H9"/>
    <mergeCell ref="I7:I9"/>
    <mergeCell ref="B4:B5"/>
    <mergeCell ref="C4:C5"/>
    <mergeCell ref="D4"/>
    <mergeCell ref="E4:E5"/>
    <mergeCell ref="F4:G4"/>
  </mergeCells>
  <dataValidations count="1">
    <dataValidation type="list" errorStyle="information" allowBlank="1" errorTitle="Giá trị nhập bị sai" error="Giá trị không đúng trong danh sách." prompt="Chọn từ danh sách" sqref="K7:K138" xr:uid="{00000000-0002-0000-2A00-000001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A00-000000000000}">
          <x14:formula1>
            <xm:f>Data!$D$115:$D$117</xm:f>
          </x14:formula1>
          <xm:sqref>J7:J138</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G50"/>
  <sheetViews>
    <sheetView showGridLines="0" workbookViewId="0">
      <pane ySplit="11" topLeftCell="A12" activePane="bottomLeft" state="frozen"/>
      <selection pane="bottomLeft"/>
    </sheetView>
  </sheetViews>
  <sheetFormatPr defaultRowHeight="15.75" x14ac:dyDescent="0.25"/>
  <cols>
    <col min="1" max="1" width="3" customWidth="1"/>
    <col min="2" max="2" width="9.5" customWidth="1"/>
    <col min="3" max="3" width="40" customWidth="1"/>
    <col min="4" max="4" width="30" customWidth="1"/>
    <col min="5" max="6" width="40" customWidth="1"/>
    <col min="7" max="7" width="20" customWidth="1"/>
  </cols>
  <sheetData>
    <row r="2" spans="2:7" x14ac:dyDescent="0.25">
      <c r="B2" s="91" t="s">
        <v>1134</v>
      </c>
      <c r="C2" s="76"/>
      <c r="D2" s="76"/>
      <c r="E2" s="76"/>
      <c r="F2" s="76"/>
      <c r="G2" s="76"/>
    </row>
    <row r="4" spans="2:7" x14ac:dyDescent="0.25">
      <c r="B4" s="78" t="s">
        <v>1135</v>
      </c>
      <c r="C4" s="78" t="s">
        <v>1136</v>
      </c>
      <c r="D4" s="78" t="s">
        <v>1137</v>
      </c>
      <c r="E4" s="34" t="s">
        <v>1138</v>
      </c>
      <c r="F4" s="34" t="s">
        <v>1139</v>
      </c>
      <c r="G4" s="78" t="s">
        <v>1140</v>
      </c>
    </row>
    <row r="5" spans="2:7" ht="31.5" x14ac:dyDescent="0.25">
      <c r="B5" s="81"/>
      <c r="C5" s="81"/>
      <c r="D5" s="81"/>
      <c r="E5" s="126" t="s">
        <v>1141</v>
      </c>
      <c r="F5" s="59" t="s">
        <v>1142</v>
      </c>
      <c r="G5" s="103"/>
    </row>
    <row r="6" spans="2:7" x14ac:dyDescent="0.25">
      <c r="B6" s="81"/>
      <c r="C6" s="81"/>
      <c r="D6" s="81"/>
      <c r="E6" s="126"/>
      <c r="F6" s="59" t="s">
        <v>1143</v>
      </c>
      <c r="G6" s="103" t="s">
        <v>1144</v>
      </c>
    </row>
    <row r="7" spans="2:7" x14ac:dyDescent="0.25">
      <c r="B7" s="81"/>
      <c r="C7" s="81"/>
      <c r="D7" s="81"/>
      <c r="E7" s="126"/>
      <c r="F7" s="59" t="s">
        <v>1145</v>
      </c>
      <c r="G7" s="103"/>
    </row>
    <row r="8" spans="2:7" x14ac:dyDescent="0.25">
      <c r="B8" s="81"/>
      <c r="C8" s="81"/>
      <c r="D8" s="81"/>
      <c r="E8" s="126"/>
      <c r="F8" s="59" t="s">
        <v>1146</v>
      </c>
      <c r="G8" s="103"/>
    </row>
    <row r="9" spans="2:7" x14ac:dyDescent="0.25">
      <c r="B9" s="81"/>
      <c r="C9" s="81"/>
      <c r="D9" s="81"/>
      <c r="E9" s="126"/>
      <c r="F9" s="59" t="s">
        <v>1147</v>
      </c>
      <c r="G9" s="103"/>
    </row>
    <row r="10" spans="2:7" x14ac:dyDescent="0.25">
      <c r="B10" s="81"/>
      <c r="C10" s="81"/>
      <c r="D10" s="81"/>
      <c r="E10" s="126"/>
      <c r="F10" s="59" t="s">
        <v>1148</v>
      </c>
      <c r="G10" s="103"/>
    </row>
    <row r="11" spans="2:7" x14ac:dyDescent="0.25">
      <c r="B11" s="35" t="s">
        <v>559</v>
      </c>
      <c r="C11" s="35" t="s">
        <v>560</v>
      </c>
      <c r="D11" s="35" t="s">
        <v>561</v>
      </c>
      <c r="E11" s="35" t="s">
        <v>562</v>
      </c>
      <c r="F11" s="35" t="s">
        <v>563</v>
      </c>
      <c r="G11" s="35" t="s">
        <v>564</v>
      </c>
    </row>
    <row r="12" spans="2:7" x14ac:dyDescent="0.25">
      <c r="B12" s="35">
        <v>1</v>
      </c>
      <c r="C12" s="59" t="s">
        <v>1107</v>
      </c>
      <c r="D12" s="59"/>
      <c r="E12" s="59"/>
      <c r="F12" s="59"/>
      <c r="G12" s="35"/>
    </row>
    <row r="13" spans="2:7" x14ac:dyDescent="0.25">
      <c r="B13" s="71">
        <v>1</v>
      </c>
      <c r="C13" s="59"/>
      <c r="D13" s="59"/>
      <c r="E13" s="59"/>
      <c r="F13" s="59"/>
      <c r="G13" s="35"/>
    </row>
    <row r="14" spans="2:7" x14ac:dyDescent="0.25">
      <c r="B14" s="35">
        <v>2</v>
      </c>
      <c r="C14" s="59" t="s">
        <v>1119</v>
      </c>
      <c r="D14" s="59"/>
      <c r="E14" s="59"/>
      <c r="F14" s="59"/>
      <c r="G14" s="35"/>
    </row>
    <row r="15" spans="2:7" x14ac:dyDescent="0.25">
      <c r="B15" s="71">
        <v>1</v>
      </c>
      <c r="C15" s="59"/>
      <c r="D15" s="59"/>
      <c r="E15" s="59"/>
      <c r="F15" s="59"/>
      <c r="G15" s="35"/>
    </row>
    <row r="16" spans="2:7" x14ac:dyDescent="0.25">
      <c r="B16" s="35">
        <v>3</v>
      </c>
      <c r="C16" s="59" t="s">
        <v>1120</v>
      </c>
      <c r="D16" s="59"/>
      <c r="E16" s="59"/>
      <c r="F16" s="59"/>
      <c r="G16" s="35"/>
    </row>
    <row r="17" spans="2:7" x14ac:dyDescent="0.25">
      <c r="B17" s="71">
        <v>1</v>
      </c>
      <c r="C17" s="59"/>
      <c r="D17" s="59"/>
      <c r="E17" s="59"/>
      <c r="F17" s="59"/>
      <c r="G17" s="35"/>
    </row>
    <row r="18" spans="2:7" x14ac:dyDescent="0.25">
      <c r="B18" s="35">
        <v>4</v>
      </c>
      <c r="C18" s="59" t="s">
        <v>1121</v>
      </c>
      <c r="D18" s="59"/>
      <c r="E18" s="59"/>
      <c r="F18" s="59"/>
      <c r="G18" s="35"/>
    </row>
    <row r="19" spans="2:7" x14ac:dyDescent="0.25">
      <c r="B19" s="71">
        <v>1</v>
      </c>
      <c r="C19" s="59"/>
      <c r="D19" s="59"/>
      <c r="E19" s="59"/>
      <c r="F19" s="59"/>
      <c r="G19" s="35"/>
    </row>
    <row r="20" spans="2:7" x14ac:dyDescent="0.25">
      <c r="B20" s="35">
        <v>5</v>
      </c>
      <c r="C20" s="59" t="s">
        <v>1122</v>
      </c>
      <c r="D20" s="59"/>
      <c r="E20" s="59"/>
      <c r="F20" s="59"/>
      <c r="G20" s="35"/>
    </row>
    <row r="21" spans="2:7" x14ac:dyDescent="0.25">
      <c r="B21" s="71">
        <v>1</v>
      </c>
      <c r="C21" s="59"/>
      <c r="D21" s="59"/>
      <c r="E21" s="59"/>
      <c r="F21" s="59"/>
      <c r="G21" s="35"/>
    </row>
    <row r="22" spans="2:7" x14ac:dyDescent="0.25">
      <c r="B22" s="35">
        <v>6</v>
      </c>
      <c r="C22" s="59" t="s">
        <v>1123</v>
      </c>
      <c r="D22" s="59"/>
      <c r="E22" s="59"/>
      <c r="F22" s="59"/>
      <c r="G22" s="35"/>
    </row>
    <row r="23" spans="2:7" x14ac:dyDescent="0.25">
      <c r="B23" s="71">
        <v>1</v>
      </c>
      <c r="C23" s="59"/>
      <c r="D23" s="59"/>
      <c r="E23" s="59"/>
      <c r="F23" s="59"/>
      <c r="G23" s="35"/>
    </row>
    <row r="24" spans="2:7" x14ac:dyDescent="0.25">
      <c r="B24" s="35">
        <v>7</v>
      </c>
      <c r="C24" s="59" t="s">
        <v>1124</v>
      </c>
      <c r="D24" s="59"/>
      <c r="E24" s="59"/>
      <c r="F24" s="59"/>
      <c r="G24" s="35"/>
    </row>
    <row r="25" spans="2:7" x14ac:dyDescent="0.25">
      <c r="B25" s="71">
        <v>1</v>
      </c>
      <c r="C25" s="59"/>
      <c r="D25" s="59"/>
      <c r="E25" s="59"/>
      <c r="F25" s="59"/>
      <c r="G25" s="35"/>
    </row>
    <row r="26" spans="2:7" x14ac:dyDescent="0.25">
      <c r="B26" s="35">
        <v>8</v>
      </c>
      <c r="C26" s="59" t="s">
        <v>1125</v>
      </c>
      <c r="D26" s="59"/>
      <c r="E26" s="59"/>
      <c r="F26" s="59"/>
      <c r="G26" s="35"/>
    </row>
    <row r="27" spans="2:7" x14ac:dyDescent="0.25">
      <c r="B27" s="71">
        <v>1</v>
      </c>
      <c r="C27" s="59"/>
      <c r="D27" s="59"/>
      <c r="E27" s="59"/>
      <c r="F27" s="59"/>
      <c r="G27" s="35"/>
    </row>
    <row r="28" spans="2:7" x14ac:dyDescent="0.25">
      <c r="B28" s="35">
        <v>9</v>
      </c>
      <c r="C28" s="59" t="s">
        <v>1126</v>
      </c>
      <c r="D28" s="59"/>
      <c r="E28" s="59"/>
      <c r="F28" s="59"/>
      <c r="G28" s="35"/>
    </row>
    <row r="29" spans="2:7" x14ac:dyDescent="0.25">
      <c r="B29" s="71">
        <v>1</v>
      </c>
      <c r="C29" s="59"/>
      <c r="D29" s="59"/>
      <c r="E29" s="59"/>
      <c r="F29" s="59"/>
      <c r="G29" s="35"/>
    </row>
    <row r="30" spans="2:7" x14ac:dyDescent="0.25">
      <c r="B30" s="35">
        <v>10</v>
      </c>
      <c r="C30" s="59" t="s">
        <v>1127</v>
      </c>
      <c r="D30" s="59"/>
      <c r="E30" s="59"/>
      <c r="F30" s="59"/>
      <c r="G30" s="35"/>
    </row>
    <row r="31" spans="2:7" x14ac:dyDescent="0.25">
      <c r="B31" s="71">
        <v>1</v>
      </c>
      <c r="C31" s="59"/>
      <c r="D31" s="59"/>
      <c r="E31" s="59"/>
      <c r="F31" s="59"/>
      <c r="G31" s="35"/>
    </row>
    <row r="32" spans="2:7" x14ac:dyDescent="0.25">
      <c r="B32" s="35">
        <v>11</v>
      </c>
      <c r="C32" s="59" t="s">
        <v>1128</v>
      </c>
      <c r="D32" s="59"/>
      <c r="E32" s="59"/>
      <c r="F32" s="59"/>
      <c r="G32" s="35"/>
    </row>
    <row r="33" spans="1:7" x14ac:dyDescent="0.25">
      <c r="B33" s="71">
        <v>1</v>
      </c>
      <c r="C33" s="59"/>
      <c r="D33" s="59"/>
      <c r="E33" s="59"/>
      <c r="F33" s="59"/>
      <c r="G33" s="35"/>
    </row>
    <row r="34" spans="1:7" x14ac:dyDescent="0.25">
      <c r="B34" s="35">
        <v>12</v>
      </c>
      <c r="C34" s="59" t="s">
        <v>1129</v>
      </c>
      <c r="D34" s="59"/>
      <c r="E34" s="59"/>
      <c r="F34" s="59"/>
      <c r="G34" s="35"/>
    </row>
    <row r="35" spans="1:7" x14ac:dyDescent="0.25">
      <c r="B35" s="71">
        <v>1</v>
      </c>
      <c r="C35" s="59"/>
      <c r="D35" s="59"/>
      <c r="E35" s="59"/>
      <c r="F35" s="59"/>
      <c r="G35" s="35"/>
    </row>
    <row r="36" spans="1:7" x14ac:dyDescent="0.25">
      <c r="B36" s="35">
        <v>13</v>
      </c>
      <c r="C36" s="59" t="s">
        <v>1130</v>
      </c>
      <c r="D36" s="59"/>
      <c r="E36" s="59"/>
      <c r="F36" s="59"/>
      <c r="G36" s="35"/>
    </row>
    <row r="37" spans="1:7" x14ac:dyDescent="0.25">
      <c r="B37" s="71">
        <v>1</v>
      </c>
      <c r="C37" s="59"/>
      <c r="D37" s="59"/>
      <c r="E37" s="59"/>
      <c r="F37" s="59"/>
      <c r="G37" s="35"/>
    </row>
    <row r="38" spans="1:7" x14ac:dyDescent="0.25">
      <c r="B38" s="35">
        <v>14</v>
      </c>
      <c r="C38" s="59" t="s">
        <v>1131</v>
      </c>
      <c r="D38" s="59"/>
      <c r="E38" s="59"/>
      <c r="F38" s="59"/>
      <c r="G38" s="35"/>
    </row>
    <row r="39" spans="1:7" x14ac:dyDescent="0.25">
      <c r="B39" s="71">
        <v>1</v>
      </c>
      <c r="C39" s="59"/>
      <c r="D39" s="59"/>
      <c r="E39" s="59"/>
      <c r="F39" s="59"/>
      <c r="G39" s="35"/>
    </row>
    <row r="40" spans="1:7" x14ac:dyDescent="0.25">
      <c r="B40" s="35">
        <v>15</v>
      </c>
      <c r="C40" s="59" t="s">
        <v>1132</v>
      </c>
      <c r="D40" s="59"/>
      <c r="E40" s="59"/>
      <c r="F40" s="59"/>
      <c r="G40" s="35"/>
    </row>
    <row r="41" spans="1:7" x14ac:dyDescent="0.25">
      <c r="B41" s="71">
        <v>1</v>
      </c>
      <c r="C41" s="59"/>
      <c r="D41" s="59"/>
      <c r="E41" s="59"/>
      <c r="F41" s="59"/>
      <c r="G41" s="35"/>
    </row>
    <row r="42" spans="1:7" x14ac:dyDescent="0.25">
      <c r="B42" s="35">
        <v>16</v>
      </c>
      <c r="C42" s="59" t="s">
        <v>1133</v>
      </c>
      <c r="D42" s="59"/>
      <c r="E42" s="59"/>
      <c r="F42" s="59"/>
      <c r="G42" s="35"/>
    </row>
    <row r="43" spans="1:7" x14ac:dyDescent="0.25">
      <c r="B43" s="71">
        <v>1</v>
      </c>
      <c r="C43" s="59"/>
      <c r="D43" s="59"/>
      <c r="E43" s="59"/>
      <c r="F43" s="59"/>
      <c r="G43" s="35"/>
    </row>
    <row r="44" spans="1:7" x14ac:dyDescent="0.25">
      <c r="A44" s="5" t="s">
        <v>420</v>
      </c>
    </row>
    <row r="45" spans="1:7" x14ac:dyDescent="0.25">
      <c r="B45" s="127" t="s">
        <v>1149</v>
      </c>
      <c r="C45" s="127"/>
      <c r="D45" s="127"/>
      <c r="E45" s="127"/>
      <c r="F45" s="127"/>
      <c r="G45" s="127"/>
    </row>
    <row r="46" spans="1:7" x14ac:dyDescent="0.25">
      <c r="B46" s="77" t="s">
        <v>1150</v>
      </c>
      <c r="C46" s="77"/>
      <c r="D46" s="77"/>
      <c r="E46" s="77"/>
      <c r="F46" s="77"/>
      <c r="G46" s="77"/>
    </row>
    <row r="47" spans="1:7" x14ac:dyDescent="0.25">
      <c r="B47" s="127" t="s">
        <v>546</v>
      </c>
      <c r="C47" s="127"/>
      <c r="D47" s="127"/>
      <c r="E47" s="127"/>
      <c r="F47" s="127"/>
      <c r="G47" s="127"/>
    </row>
    <row r="48" spans="1:7" x14ac:dyDescent="0.25">
      <c r="B48" s="77" t="s">
        <v>1151</v>
      </c>
      <c r="C48" s="77"/>
      <c r="D48" s="77"/>
      <c r="E48" s="77"/>
      <c r="F48" s="77"/>
      <c r="G48" s="128"/>
    </row>
    <row r="49" spans="2:7" x14ac:dyDescent="0.25">
      <c r="B49" s="77" t="s">
        <v>1152</v>
      </c>
      <c r="C49" s="77"/>
      <c r="D49" s="77"/>
      <c r="E49" s="77"/>
      <c r="F49" s="77"/>
      <c r="G49" s="128"/>
    </row>
    <row r="50" spans="2:7" x14ac:dyDescent="0.25">
      <c r="B50" s="77" t="s">
        <v>1153</v>
      </c>
      <c r="C50" s="77"/>
      <c r="D50" s="77"/>
      <c r="E50" s="77"/>
      <c r="F50" s="77"/>
      <c r="G50" s="128"/>
    </row>
  </sheetData>
  <sheetProtection formatCells="0" formatColumns="0" formatRows="0" insertColumns="0" insertRows="0" insertHyperlinks="0" deleteColumns="0" deleteRows="0" sort="0" autoFilter="0" pivotTables="0"/>
  <mergeCells count="13">
    <mergeCell ref="B50:G50"/>
    <mergeCell ref="B45:G45"/>
    <mergeCell ref="B46:G46"/>
    <mergeCell ref="B47:G47"/>
    <mergeCell ref="B48:G48"/>
    <mergeCell ref="B49:G49"/>
    <mergeCell ref="B2:G2"/>
    <mergeCell ref="B4:B10"/>
    <mergeCell ref="C4:C10"/>
    <mergeCell ref="D4:D10"/>
    <mergeCell ref="E5:E10"/>
    <mergeCell ref="G4:G5"/>
    <mergeCell ref="G6:G10"/>
  </mergeCells>
  <dataValidations count="2">
    <dataValidation type="list" errorStyle="information" allowBlank="1" errorTitle="Giá trị nhập bị sai" error="Giá trị không đúng trong danh sách." prompt="Chọn từ danh sách" sqref="D25" xr:uid="{00000000-0002-0000-2B00-000013000000}"/>
    <dataValidation type="list" errorStyle="information" allowBlank="1" errorTitle="Giá trị nhập bị sai" error="Giá trị không đúng trong danh sách." prompt="Chọn từ danh sách" sqref="G13 G43 G41 G39 G37 G35 G33 G31 G29 G27 G25 G23 G21 G19 G17 G15" xr:uid="{00000000-0002-0000-2B00-000030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7">
        <x14:dataValidation type="list" errorStyle="information" allowBlank="1" errorTitle="Giá trị nhập bị sai" error="Giá trị không đúng trong danh sách." prompt="Chọn từ danh sách" xr:uid="{00000000-0002-0000-2B00-000000000000}">
          <x14:formula1>
            <xm:f>Data!$D$76:$D$78</xm:f>
          </x14:formula1>
          <xm:sqref>C29</xm:sqref>
        </x14:dataValidation>
        <x14:dataValidation type="list" errorStyle="information" allowBlank="1" errorTitle="Giá trị nhập bị sai" error="Giá trị không đúng trong danh sách." prompt="Chọn từ danh sách" xr:uid="{00000000-0002-0000-2B00-000001000000}">
          <x14:formula1>
            <xm:f>Data!$D$55:$D$58</xm:f>
          </x14:formula1>
          <xm:sqref>C21</xm:sqref>
        </x14:dataValidation>
        <x14:dataValidation type="list" errorStyle="information" allowBlank="1" errorTitle="Giá trị nhập bị sai" error="Giá trị không đúng trong danh sách." prompt="Chọn từ danh sách" xr:uid="{00000000-0002-0000-2B00-000002000000}">
          <x14:formula1>
            <xm:f>Data!$D$94:$D$98</xm:f>
          </x14:formula1>
          <xm:sqref>C35</xm:sqref>
        </x14:dataValidation>
        <x14:dataValidation type="list" errorStyle="information" allowBlank="1" errorTitle="Giá trị nhập bị sai" error="Giá trị không đúng trong danh sách." prompt="Chọn từ danh sách" xr:uid="{00000000-0002-0000-2B00-000003000000}">
          <x14:formula1>
            <xm:f>Data!$D$71:$D$73</xm:f>
          </x14:formula1>
          <xm:sqref>C27</xm:sqref>
        </x14:dataValidation>
        <x14:dataValidation type="list" errorStyle="information" allowBlank="1" errorTitle="Giá trị nhập bị sai" error="Giá trị không đúng trong danh sách." prompt="Chọn từ danh sách" xr:uid="{00000000-0002-0000-2B00-000004000000}">
          <x14:formula1>
            <xm:f>Data!$D$66:$D$68</xm:f>
          </x14:formula1>
          <xm:sqref>C25</xm:sqref>
        </x14:dataValidation>
        <x14:dataValidation type="list" errorStyle="information" allowBlank="1" errorTitle="Giá trị nhập bị sai" error="Giá trị không đúng trong danh sách." prompt="Chọn từ danh sách" xr:uid="{00000000-0002-0000-2B00-000005000000}">
          <x14:formula1>
            <xm:f>Data!$D$110:$D$112</xm:f>
          </x14:formula1>
          <xm:sqref>C41</xm:sqref>
        </x14:dataValidation>
        <x14:dataValidation type="list" errorStyle="information" allowBlank="1" errorTitle="Giá trị nhập bị sai" error="Giá trị không đúng trong danh sách." prompt="Chọn từ danh sách" xr:uid="{00000000-0002-0000-2B00-000006000000}">
          <x14:formula1>
            <xm:f>Data!$D$47:$D$48</xm:f>
          </x14:formula1>
          <xm:sqref>C17</xm:sqref>
        </x14:dataValidation>
        <x14:dataValidation type="list" errorStyle="information" allowBlank="1" errorTitle="Giá trị nhập bị sai" error="Giá trị không đúng trong danh sách." prompt="Chọn từ danh sách" xr:uid="{00000000-0002-0000-2B00-000007000000}">
          <x14:formula1>
            <xm:f>Data!$D$33:$D$35</xm:f>
          </x14:formula1>
          <xm:sqref>C13</xm:sqref>
        </x14:dataValidation>
        <x14:dataValidation type="list" errorStyle="information" allowBlank="1" errorTitle="Giá trị nhập bị sai" error="Giá trị không đúng trong danh sách." prompt="Chọn từ danh sách" xr:uid="{00000000-0002-0000-2B00-000008000000}">
          <x14:formula1>
            <xm:f>Data!$D$51:$D$52</xm:f>
          </x14:formula1>
          <xm:sqref>C19</xm:sqref>
        </x14:dataValidation>
        <x14:dataValidation type="list" errorStyle="information" allowBlank="1" errorTitle="Giá trị nhập bị sai" error="Giá trị không đúng trong danh sách." prompt="Chọn từ danh sách" xr:uid="{00000000-0002-0000-2B00-000009000000}">
          <x14:formula1>
            <xm:f>Data!$D$106:$D$107</xm:f>
          </x14:formula1>
          <xm:sqref>C39</xm:sqref>
        </x14:dataValidation>
        <x14:dataValidation type="list" errorStyle="information" allowBlank="1" errorTitle="Giá trị nhập bị sai" error="Giá trị không đúng trong danh sách." prompt="Chọn từ danh sách" xr:uid="{00000000-0002-0000-2B00-00000A000000}">
          <x14:formula1>
            <xm:f>Data!$D$101:$D$103</xm:f>
          </x14:formula1>
          <xm:sqref>C37</xm:sqref>
        </x14:dataValidation>
        <x14:dataValidation type="list" errorStyle="information" allowBlank="1" errorTitle="Giá trị nhập bị sai" error="Giá trị không đúng trong danh sách." prompt="Chọn từ danh sách" xr:uid="{00000000-0002-0000-2B00-00000B000000}">
          <x14:formula1>
            <xm:f>Data!$D$38:$D$44</xm:f>
          </x14:formula1>
          <xm:sqref>C15</xm:sqref>
        </x14:dataValidation>
        <x14:dataValidation type="list" errorStyle="information" allowBlank="1" errorTitle="Giá trị nhập bị sai" error="Giá trị không đúng trong danh sách." prompt="Chọn từ danh sách" xr:uid="{00000000-0002-0000-2B00-00000C000000}">
          <x14:formula1>
            <xm:f>Data!$D$115:$D$117</xm:f>
          </x14:formula1>
          <xm:sqref>C43</xm:sqref>
        </x14:dataValidation>
        <x14:dataValidation type="list" errorStyle="information" allowBlank="1" errorTitle="Giá trị nhập bị sai" error="Giá trị không đúng trong danh sách." prompt="Chọn từ danh sách" xr:uid="{00000000-0002-0000-2B00-00000D000000}">
          <x14:formula1>
            <xm:f>Data!$D$81:$D$83</xm:f>
          </x14:formula1>
          <xm:sqref>C31</xm:sqref>
        </x14:dataValidation>
        <x14:dataValidation type="list" errorStyle="information" allowBlank="1" errorTitle="Giá trị nhập bị sai" error="Giá trị không đúng trong danh sách." prompt="Chọn từ danh sách" xr:uid="{00000000-0002-0000-2B00-00000E000000}">
          <x14:formula1>
            <xm:f>Data!$D$61:$D$63</xm:f>
          </x14:formula1>
          <xm:sqref>C23</xm:sqref>
        </x14:dataValidation>
        <x14:dataValidation type="list" errorStyle="information" allowBlank="1" errorTitle="Giá trị nhập bị sai" error="Giá trị không đúng trong danh sách." prompt="Chọn từ danh sách" xr:uid="{00000000-0002-0000-2B00-00000F000000}">
          <x14:formula1>
            <xm:f>Data!$D$86:$D$91</xm:f>
          </x14:formula1>
          <xm:sqref>C33</xm:sqref>
        </x14:dataValidation>
        <x14:dataValidation type="list" errorStyle="information" allowBlank="1" errorTitle="Giá trị nhập bị sai" error="Giá trị không đúng trong danh sách." prompt="Chọn từ danh sách" xr:uid="{00000000-0002-0000-2B00-000010000000}">
          <x14:formula1>
            <xm:f>Data!$D$469:$D$472</xm:f>
          </x14:formula1>
          <xm:sqref>D39</xm:sqref>
        </x14:dataValidation>
        <x14:dataValidation type="list" errorStyle="information" allowBlank="1" errorTitle="Giá trị nhập bị sai" error="Giá trị không đúng trong danh sách." prompt="Chọn từ danh sách" xr:uid="{00000000-0002-0000-2B00-000011000000}">
          <x14:formula1>
            <xm:f>Data!$D$475:$D$476</xm:f>
          </x14:formula1>
          <xm:sqref>D41</xm:sqref>
        </x14:dataValidation>
        <x14:dataValidation type="list" errorStyle="information" allowBlank="1" errorTitle="Giá trị nhập bị sai" error="Giá trị không đúng trong danh sách." prompt="Chọn từ danh sách" xr:uid="{00000000-0002-0000-2B00-000012000000}">
          <x14:formula1>
            <xm:f>Data!$D$479:$D$483</xm:f>
          </x14:formula1>
          <xm:sqref>D43</xm:sqref>
        </x14:dataValidation>
        <x14:dataValidation type="list" errorStyle="information" allowBlank="1" errorTitle="Giá trị nhập bị sai" error="Giá trị không đúng trong danh sách." prompt="Chọn từ danh sách" xr:uid="{00000000-0002-0000-2B00-000014000000}">
          <x14:formula1>
            <xm:f>Data!$D$449:$D$457</xm:f>
          </x14:formula1>
          <xm:sqref>D33</xm:sqref>
        </x14:dataValidation>
        <x14:dataValidation type="list" errorStyle="information" allowBlank="1" errorTitle="Giá trị nhập bị sai" error="Giá trị không đúng trong danh sách." prompt="Chọn từ danh sách" xr:uid="{00000000-0002-0000-2B00-000015000000}">
          <x14:formula1>
            <xm:f>Data!$D$432:$D$435</xm:f>
          </x14:formula1>
          <xm:sqref>D27</xm:sqref>
        </x14:dataValidation>
        <x14:dataValidation type="list" errorStyle="information" allowBlank="1" errorTitle="Giá trị nhập bị sai" error="Giá trị không đúng trong danh sách." prompt="Chọn từ danh sách" xr:uid="{00000000-0002-0000-2B00-000016000000}">
          <x14:formula1>
            <xm:f>Data!$D$460:$D$462</xm:f>
          </x14:formula1>
          <xm:sqref>D35</xm:sqref>
        </x14:dataValidation>
        <x14:dataValidation type="list" errorStyle="information" allowBlank="1" errorTitle="Giá trị nhập bị sai" error="Giá trị không đúng trong danh sách." prompt="Chọn từ danh sách" xr:uid="{00000000-0002-0000-2B00-000017000000}">
          <x14:formula1>
            <xm:f>Data!$D$420:$D$424</xm:f>
          </x14:formula1>
          <xm:sqref>D21</xm:sqref>
        </x14:dataValidation>
        <x14:dataValidation type="list" errorStyle="information" allowBlank="1" errorTitle="Giá trị nhập bị sai" error="Giá trị không đúng trong danh sách." prompt="Chọn từ danh sách" xr:uid="{00000000-0002-0000-2B00-000018000000}">
          <x14:formula1>
            <xm:f>Data!$D$378:$D$385</xm:f>
          </x14:formula1>
          <xm:sqref>D13</xm:sqref>
        </x14:dataValidation>
        <x14:dataValidation type="list" errorStyle="information" allowBlank="1" errorTitle="Giá trị nhập bị sai" error="Giá trị không đúng trong danh sách." prompt="Chọn từ danh sách" xr:uid="{00000000-0002-0000-2B00-000019000000}">
          <x14:formula1>
            <xm:f>Data!$D$415:$D$417</xm:f>
          </x14:formula1>
          <xm:sqref>D19</xm:sqref>
        </x14:dataValidation>
        <x14:dataValidation type="list" errorStyle="information" allowBlank="1" errorTitle="Giá trị nhập bị sai" error="Giá trị không đúng trong danh sách." prompt="Chọn từ danh sách" xr:uid="{00000000-0002-0000-2B00-00001A000000}">
          <x14:formula1>
            <xm:f>Data!$D$427:$D$429</xm:f>
          </x14:formula1>
          <xm:sqref>D23</xm:sqref>
        </x14:dataValidation>
        <x14:dataValidation type="list" errorStyle="information" allowBlank="1" errorTitle="Giá trị nhập bị sai" error="Giá trị không đúng trong danh sách." prompt="Chọn từ danh sách" xr:uid="{00000000-0002-0000-2B00-00001B000000}">
          <x14:formula1>
            <xm:f>Data!$D$443:$D$446</xm:f>
          </x14:formula1>
          <xm:sqref>D31</xm:sqref>
        </x14:dataValidation>
        <x14:dataValidation type="list" errorStyle="information" allowBlank="1" errorTitle="Giá trị nhập bị sai" error="Giá trị không đúng trong danh sách." prompt="Chọn từ danh sách" xr:uid="{00000000-0002-0000-2B00-00001C000000}">
          <x14:formula1>
            <xm:f>Data!$D$465:$D$466</xm:f>
          </x14:formula1>
          <xm:sqref>D37</xm:sqref>
        </x14:dataValidation>
        <x14:dataValidation type="list" errorStyle="information" allowBlank="1" errorTitle="Giá trị nhập bị sai" error="Giá trị không đúng trong danh sách." prompt="Chọn từ danh sách" xr:uid="{00000000-0002-0000-2B00-00001D000000}">
          <x14:formula1>
            <xm:f>Data!$D$406:$D$412</xm:f>
          </x14:formula1>
          <xm:sqref>D17</xm:sqref>
        </x14:dataValidation>
        <x14:dataValidation type="list" errorStyle="information" allowBlank="1" errorTitle="Giá trị nhập bị sai" error="Giá trị không đúng trong danh sách." prompt="Chọn từ danh sách" xr:uid="{00000000-0002-0000-2B00-00001E000000}">
          <x14:formula1>
            <xm:f>Data!$D$438:$D$440</xm:f>
          </x14:formula1>
          <xm:sqref>D29</xm:sqref>
        </x14:dataValidation>
        <x14:dataValidation type="list" errorStyle="information" allowBlank="1" errorTitle="Giá trị nhập bị sai" error="Giá trị không đúng trong danh sách." prompt="Chọn từ danh sách" xr:uid="{00000000-0002-0000-2B00-00001F000000}">
          <x14:formula1>
            <xm:f>Data!$D$388:$D$403</xm:f>
          </x14:formula1>
          <xm:sqref>D15</xm:sqref>
        </x14:dataValidation>
        <x14:dataValidation type="list" errorStyle="information" allowBlank="1" errorTitle="Giá trị nhập bị sai" error="Giá trị không đúng trong danh sách." prompt="Chọn từ danh sách" xr:uid="{00000000-0002-0000-2B00-000020000000}">
          <x14:formula1>
            <xm:f>Data!$D$120:$D$127</xm:f>
          </x14:formula1>
          <xm:sqref>E13</xm:sqref>
        </x14:dataValidation>
        <x14:dataValidation type="list" errorStyle="information" allowBlank="1" errorTitle="Giá trị nhập bị sai" error="Giá trị không đúng trong danh sách." prompt="Chọn từ danh sách" xr:uid="{00000000-0002-0000-2B00-000021000000}">
          <x14:formula1>
            <xm:f>Data!$D$191:$D$194</xm:f>
          </x14:formula1>
          <xm:sqref>E35</xm:sqref>
        </x14:dataValidation>
        <x14:dataValidation type="list" errorStyle="information" allowBlank="1" errorTitle="Giá trị nhập bị sai" error="Giá trị không đúng trong danh sách." prompt="Chọn từ danh sách" xr:uid="{00000000-0002-0000-2B00-000022000000}">
          <x14:formula1>
            <xm:f>Data!$D$174:$D$177</xm:f>
          </x14:formula1>
          <xm:sqref>E31</xm:sqref>
        </x14:dataValidation>
        <x14:dataValidation type="list" errorStyle="information" allowBlank="1" errorTitle="Giá trị nhập bị sai" error="Giá trị không đúng trong danh sách." prompt="Chọn từ danh sách" xr:uid="{00000000-0002-0000-2B00-000023000000}">
          <x14:formula1>
            <xm:f>Data!$D$139:$D$143</xm:f>
          </x14:formula1>
          <xm:sqref>E17</xm:sqref>
        </x14:dataValidation>
        <x14:dataValidation type="list" errorStyle="information" allowBlank="1" errorTitle="Giá trị nhập bị sai" error="Giá trị không đúng trong danh sách." prompt="Chọn từ danh sách" xr:uid="{00000000-0002-0000-2B00-000024000000}">
          <x14:formula1>
            <xm:f>Data!$D$180:$D$188</xm:f>
          </x14:formula1>
          <xm:sqref>E33</xm:sqref>
        </x14:dataValidation>
        <x14:dataValidation type="list" errorStyle="information" allowBlank="1" errorTitle="Giá trị nhập bị sai" error="Giá trị không đúng trong danh sách." prompt="Chọn từ danh sách" xr:uid="{00000000-0002-0000-2B00-000025000000}">
          <x14:formula1>
            <xm:f>Data!$D$197:$D$198</xm:f>
          </x14:formula1>
          <xm:sqref>E37</xm:sqref>
        </x14:dataValidation>
        <x14:dataValidation type="list" errorStyle="information" allowBlank="1" errorTitle="Giá trị nhập bị sai" error="Giá trị không đúng trong danh sách." prompt="Chọn từ danh sách" xr:uid="{00000000-0002-0000-2B00-000026000000}">
          <x14:formula1>
            <xm:f>Data!$D$170:$D$171</xm:f>
          </x14:formula1>
          <xm:sqref>E29</xm:sqref>
        </x14:dataValidation>
        <x14:dataValidation type="list" errorStyle="information" allowBlank="1" errorTitle="Giá trị nhập bị sai" error="Giá trị không đúng trong danh sách." prompt="Chọn từ danh sách" xr:uid="{00000000-0002-0000-2B00-000027000000}">
          <x14:formula1>
            <xm:f>Data!$D$160:$D$162</xm:f>
          </x14:formula1>
          <xm:sqref>E25</xm:sqref>
        </x14:dataValidation>
        <x14:dataValidation type="list" errorStyle="information" allowBlank="1" errorTitle="Giá trị nhập bị sai" error="Giá trị không đúng trong danh sách." prompt="Chọn từ danh sách" xr:uid="{00000000-0002-0000-2B00-000028000000}">
          <x14:formula1>
            <xm:f>Data!$D$149:$D$152</xm:f>
          </x14:formula1>
          <xm:sqref>E21</xm:sqref>
        </x14:dataValidation>
        <x14:dataValidation type="list" errorStyle="information" allowBlank="1" errorTitle="Giá trị nhập bị sai" error="Giá trị không đúng trong danh sách." prompt="Chọn từ danh sách" xr:uid="{00000000-0002-0000-2B00-000029000000}">
          <x14:formula1>
            <xm:f>Data!$D$146:$D$146</xm:f>
          </x14:formula1>
          <xm:sqref>E19</xm:sqref>
        </x14:dataValidation>
        <x14:dataValidation type="list" errorStyle="information" allowBlank="1" errorTitle="Giá trị nhập bị sai" error="Giá trị không đúng trong danh sách." prompt="Chọn từ danh sách" xr:uid="{00000000-0002-0000-2B00-00002A000000}">
          <x14:formula1>
            <xm:f>Data!$D$165:$D$167</xm:f>
          </x14:formula1>
          <xm:sqref>E27</xm:sqref>
        </x14:dataValidation>
        <x14:dataValidation type="list" errorStyle="information" allowBlank="1" errorTitle="Giá trị nhập bị sai" error="Giá trị không đúng trong danh sách." prompt="Chọn từ danh sách" xr:uid="{00000000-0002-0000-2B00-00002B000000}">
          <x14:formula1>
            <xm:f>Data!$D$206:$D$207</xm:f>
          </x14:formula1>
          <xm:sqref>E41</xm:sqref>
        </x14:dataValidation>
        <x14:dataValidation type="list" errorStyle="information" allowBlank="1" errorTitle="Giá trị nhập bị sai" error="Giá trị không đúng trong danh sách." prompt="Chọn từ danh sách" xr:uid="{00000000-0002-0000-2B00-00002C000000}">
          <x14:formula1>
            <xm:f>Data!$D$201:$D$203</xm:f>
          </x14:formula1>
          <xm:sqref>E39</xm:sqref>
        </x14:dataValidation>
        <x14:dataValidation type="list" errorStyle="information" allowBlank="1" errorTitle="Giá trị nhập bị sai" error="Giá trị không đúng trong danh sách." prompt="Chọn từ danh sách" xr:uid="{00000000-0002-0000-2B00-00002D000000}">
          <x14:formula1>
            <xm:f>Data!$D$130:$D$136</xm:f>
          </x14:formula1>
          <xm:sqref>E15</xm:sqref>
        </x14:dataValidation>
        <x14:dataValidation type="list" errorStyle="information" allowBlank="1" errorTitle="Giá trị nhập bị sai" error="Giá trị không đúng trong danh sách." prompt="Chọn từ danh sách" xr:uid="{00000000-0002-0000-2B00-00002E000000}">
          <x14:formula1>
            <xm:f>Data!$D$210:$D$210</xm:f>
          </x14:formula1>
          <xm:sqref>E43</xm:sqref>
        </x14:dataValidation>
        <x14:dataValidation type="list" errorStyle="information" allowBlank="1" errorTitle="Giá trị nhập bị sai" error="Giá trị không đúng trong danh sách." prompt="Chọn từ danh sách" xr:uid="{00000000-0002-0000-2B00-00002F000000}">
          <x14:formula1>
            <xm:f>Data!$D$155:$D$157</xm:f>
          </x14:formula1>
          <xm:sqref>E23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I31"/>
  <sheetViews>
    <sheetView showGridLines="0" workbookViewId="0">
      <pane xSplit="4" ySplit="7" topLeftCell="E8" activePane="bottomRight" state="frozen"/>
      <selection pane="topRight"/>
      <selection pane="bottomLeft"/>
      <selection pane="bottomRight"/>
    </sheetView>
  </sheetViews>
  <sheetFormatPr defaultRowHeight="15.75" x14ac:dyDescent="0.25"/>
  <cols>
    <col min="1" max="1" width="3" customWidth="1"/>
    <col min="2" max="2" width="14" customWidth="1"/>
    <col min="3" max="4" width="42" customWidth="1"/>
    <col min="5" max="5" width="20" customWidth="1"/>
    <col min="6" max="6" width="40" customWidth="1"/>
    <col min="7" max="9" width="20" customWidth="1"/>
  </cols>
  <sheetData>
    <row r="2" spans="2:9" ht="20.25" x14ac:dyDescent="0.3">
      <c r="B2" s="129" t="s">
        <v>1154</v>
      </c>
      <c r="C2" s="76"/>
      <c r="D2" s="76"/>
      <c r="E2" s="76"/>
      <c r="F2" s="76"/>
      <c r="G2" s="76"/>
    </row>
    <row r="4" spans="2:9" x14ac:dyDescent="0.25">
      <c r="B4" s="78" t="s">
        <v>1135</v>
      </c>
      <c r="C4" s="78" t="s">
        <v>1155</v>
      </c>
      <c r="D4" s="78"/>
      <c r="E4" s="9" t="s">
        <v>1156</v>
      </c>
      <c r="F4" s="78" t="s">
        <v>1157</v>
      </c>
      <c r="G4" s="9" t="s">
        <v>1156</v>
      </c>
      <c r="H4" s="78" t="s">
        <v>1158</v>
      </c>
      <c r="I4" s="78" t="s">
        <v>1159</v>
      </c>
    </row>
    <row r="5" spans="2:9" x14ac:dyDescent="0.25">
      <c r="B5" s="78"/>
      <c r="C5" s="78"/>
      <c r="D5" s="78"/>
      <c r="E5" s="9" t="s">
        <v>1160</v>
      </c>
      <c r="F5" s="78"/>
      <c r="G5" s="9" t="s">
        <v>1160</v>
      </c>
      <c r="H5" s="78"/>
      <c r="I5" s="78"/>
    </row>
    <row r="6" spans="2:9" x14ac:dyDescent="0.25">
      <c r="B6" s="78"/>
      <c r="C6" s="9" t="s">
        <v>1136</v>
      </c>
      <c r="D6" s="9" t="s">
        <v>1161</v>
      </c>
      <c r="E6" s="9" t="s">
        <v>1156</v>
      </c>
      <c r="F6" s="9" t="s">
        <v>1162</v>
      </c>
      <c r="G6" s="9" t="s">
        <v>1156</v>
      </c>
      <c r="H6" s="9" t="s">
        <v>1163</v>
      </c>
      <c r="I6" s="78"/>
    </row>
    <row r="7" spans="2:9" x14ac:dyDescent="0.25">
      <c r="B7" s="35"/>
      <c r="C7" s="35" t="s">
        <v>559</v>
      </c>
      <c r="D7" s="35" t="s">
        <v>560</v>
      </c>
      <c r="E7" s="35" t="s">
        <v>561</v>
      </c>
      <c r="F7" s="35" t="s">
        <v>562</v>
      </c>
      <c r="G7" s="35" t="s">
        <v>563</v>
      </c>
      <c r="H7" s="35" t="s">
        <v>564</v>
      </c>
      <c r="I7" s="35" t="s">
        <v>588</v>
      </c>
    </row>
    <row r="8" spans="2:9" x14ac:dyDescent="0.25">
      <c r="B8" s="71">
        <v>1</v>
      </c>
      <c r="C8" s="59" t="s">
        <v>1107</v>
      </c>
      <c r="D8" s="59"/>
      <c r="E8" s="35"/>
      <c r="F8" s="59"/>
      <c r="G8" s="71"/>
      <c r="H8" s="71" t="str">
        <f t="shared" ref="H8:H23" si="0">E8*G8</f>
        <v>0</v>
      </c>
      <c r="I8" s="71"/>
    </row>
    <row r="9" spans="2:9" x14ac:dyDescent="0.25">
      <c r="B9" s="71">
        <v>2</v>
      </c>
      <c r="C9" s="59" t="s">
        <v>1119</v>
      </c>
      <c r="D9" s="59"/>
      <c r="E9" s="35"/>
      <c r="F9" s="59"/>
      <c r="G9" s="71"/>
      <c r="H9" s="71" t="str">
        <f t="shared" si="0"/>
        <v>0</v>
      </c>
      <c r="I9" s="71"/>
    </row>
    <row r="10" spans="2:9" x14ac:dyDescent="0.25">
      <c r="B10" s="71">
        <v>3</v>
      </c>
      <c r="C10" s="59" t="s">
        <v>1120</v>
      </c>
      <c r="D10" s="59"/>
      <c r="E10" s="35"/>
      <c r="F10" s="59"/>
      <c r="G10" s="71"/>
      <c r="H10" s="71" t="str">
        <f t="shared" si="0"/>
        <v>0</v>
      </c>
      <c r="I10" s="71"/>
    </row>
    <row r="11" spans="2:9" x14ac:dyDescent="0.25">
      <c r="B11" s="71">
        <v>4</v>
      </c>
      <c r="C11" s="59" t="s">
        <v>1121</v>
      </c>
      <c r="D11" s="59"/>
      <c r="E11" s="35"/>
      <c r="F11" s="59"/>
      <c r="G11" s="71"/>
      <c r="H11" s="71" t="str">
        <f t="shared" si="0"/>
        <v>0</v>
      </c>
      <c r="I11" s="71"/>
    </row>
    <row r="12" spans="2:9" x14ac:dyDescent="0.25">
      <c r="B12" s="71">
        <v>5</v>
      </c>
      <c r="C12" s="59" t="s">
        <v>1122</v>
      </c>
      <c r="D12" s="59"/>
      <c r="E12" s="35"/>
      <c r="F12" s="59"/>
      <c r="G12" s="71"/>
      <c r="H12" s="71" t="str">
        <f t="shared" si="0"/>
        <v>0</v>
      </c>
      <c r="I12" s="71"/>
    </row>
    <row r="13" spans="2:9" x14ac:dyDescent="0.25">
      <c r="B13" s="71">
        <v>6</v>
      </c>
      <c r="C13" s="59" t="s">
        <v>1123</v>
      </c>
      <c r="D13" s="59"/>
      <c r="E13" s="35"/>
      <c r="F13" s="59"/>
      <c r="G13" s="71"/>
      <c r="H13" s="71" t="str">
        <f t="shared" si="0"/>
        <v>0</v>
      </c>
      <c r="I13" s="71"/>
    </row>
    <row r="14" spans="2:9" x14ac:dyDescent="0.25">
      <c r="B14" s="71">
        <v>7</v>
      </c>
      <c r="C14" s="59" t="s">
        <v>1124</v>
      </c>
      <c r="D14" s="59"/>
      <c r="E14" s="35"/>
      <c r="F14" s="59"/>
      <c r="G14" s="71"/>
      <c r="H14" s="71" t="str">
        <f t="shared" si="0"/>
        <v>0</v>
      </c>
      <c r="I14" s="71"/>
    </row>
    <row r="15" spans="2:9" x14ac:dyDescent="0.25">
      <c r="B15" s="71">
        <v>8</v>
      </c>
      <c r="C15" s="59" t="s">
        <v>1125</v>
      </c>
      <c r="D15" s="59"/>
      <c r="E15" s="35"/>
      <c r="F15" s="59"/>
      <c r="G15" s="71"/>
      <c r="H15" s="71" t="str">
        <f t="shared" si="0"/>
        <v>0</v>
      </c>
      <c r="I15" s="71"/>
    </row>
    <row r="16" spans="2:9" x14ac:dyDescent="0.25">
      <c r="B16" s="71">
        <v>9</v>
      </c>
      <c r="C16" s="59" t="s">
        <v>1126</v>
      </c>
      <c r="D16" s="59"/>
      <c r="E16" s="35"/>
      <c r="F16" s="59"/>
      <c r="G16" s="71"/>
      <c r="H16" s="71" t="str">
        <f t="shared" si="0"/>
        <v>0</v>
      </c>
      <c r="I16" s="71"/>
    </row>
    <row r="17" spans="1:9" x14ac:dyDescent="0.25">
      <c r="B17" s="71">
        <v>10</v>
      </c>
      <c r="C17" s="59" t="s">
        <v>1127</v>
      </c>
      <c r="D17" s="59"/>
      <c r="E17" s="35"/>
      <c r="F17" s="59"/>
      <c r="G17" s="71"/>
      <c r="H17" s="71" t="str">
        <f t="shared" si="0"/>
        <v>0</v>
      </c>
      <c r="I17" s="71"/>
    </row>
    <row r="18" spans="1:9" x14ac:dyDescent="0.25">
      <c r="B18" s="71">
        <v>11</v>
      </c>
      <c r="C18" s="59" t="s">
        <v>1128</v>
      </c>
      <c r="D18" s="59"/>
      <c r="E18" s="35"/>
      <c r="F18" s="59"/>
      <c r="G18" s="71"/>
      <c r="H18" s="71" t="str">
        <f t="shared" si="0"/>
        <v>0</v>
      </c>
      <c r="I18" s="71"/>
    </row>
    <row r="19" spans="1:9" x14ac:dyDescent="0.25">
      <c r="B19" s="71">
        <v>12</v>
      </c>
      <c r="C19" s="59" t="s">
        <v>1129</v>
      </c>
      <c r="D19" s="59"/>
      <c r="E19" s="35"/>
      <c r="F19" s="59"/>
      <c r="G19" s="71"/>
      <c r="H19" s="71" t="str">
        <f t="shared" si="0"/>
        <v>0</v>
      </c>
      <c r="I19" s="71"/>
    </row>
    <row r="20" spans="1:9" x14ac:dyDescent="0.25">
      <c r="B20" s="71">
        <v>13</v>
      </c>
      <c r="C20" s="59" t="s">
        <v>1130</v>
      </c>
      <c r="D20" s="59"/>
      <c r="E20" s="35"/>
      <c r="F20" s="59"/>
      <c r="G20" s="71"/>
      <c r="H20" s="71" t="str">
        <f t="shared" si="0"/>
        <v>0</v>
      </c>
      <c r="I20" s="71"/>
    </row>
    <row r="21" spans="1:9" x14ac:dyDescent="0.25">
      <c r="B21" s="71">
        <v>14</v>
      </c>
      <c r="C21" s="59" t="s">
        <v>1131</v>
      </c>
      <c r="D21" s="59"/>
      <c r="E21" s="35"/>
      <c r="F21" s="59"/>
      <c r="G21" s="71"/>
      <c r="H21" s="71" t="str">
        <f t="shared" si="0"/>
        <v>0</v>
      </c>
      <c r="I21" s="71"/>
    </row>
    <row r="22" spans="1:9" x14ac:dyDescent="0.25">
      <c r="B22" s="71">
        <v>15</v>
      </c>
      <c r="C22" s="59" t="s">
        <v>1132</v>
      </c>
      <c r="D22" s="59"/>
      <c r="E22" s="35"/>
      <c r="F22" s="59"/>
      <c r="G22" s="71"/>
      <c r="H22" s="71" t="str">
        <f t="shared" si="0"/>
        <v>0</v>
      </c>
      <c r="I22" s="71"/>
    </row>
    <row r="23" spans="1:9" x14ac:dyDescent="0.25">
      <c r="B23" s="71">
        <v>16</v>
      </c>
      <c r="C23" s="59" t="s">
        <v>1133</v>
      </c>
      <c r="D23" s="59"/>
      <c r="E23" s="35"/>
      <c r="F23" s="59"/>
      <c r="G23" s="71"/>
      <c r="H23" s="71" t="str">
        <f t="shared" si="0"/>
        <v>0</v>
      </c>
      <c r="I23" s="71"/>
    </row>
    <row r="24" spans="1:9" x14ac:dyDescent="0.25">
      <c r="A24" s="5" t="s">
        <v>420</v>
      </c>
    </row>
    <row r="25" spans="1:9" x14ac:dyDescent="0.25">
      <c r="B25" s="127" t="s">
        <v>546</v>
      </c>
      <c r="C25" s="127"/>
      <c r="D25" s="127"/>
      <c r="E25" s="127"/>
      <c r="F25" s="127"/>
      <c r="G25" s="127"/>
    </row>
    <row r="26" spans="1:9" ht="45" customHeight="1" x14ac:dyDescent="0.25">
      <c r="B26" s="77" t="s">
        <v>1164</v>
      </c>
      <c r="C26" s="77"/>
      <c r="D26" s="77"/>
      <c r="E26" s="77"/>
      <c r="F26" s="77"/>
      <c r="G26" s="77"/>
    </row>
    <row r="27" spans="1:9" ht="30" customHeight="1" x14ac:dyDescent="0.25">
      <c r="B27" s="77" t="s">
        <v>1165</v>
      </c>
      <c r="C27" s="77"/>
      <c r="D27" s="77"/>
      <c r="E27" s="77"/>
      <c r="F27" s="77"/>
      <c r="G27" s="77"/>
    </row>
    <row r="28" spans="1:9" ht="90" customHeight="1" x14ac:dyDescent="0.25">
      <c r="B28" s="77" t="s">
        <v>1166</v>
      </c>
      <c r="C28" s="77"/>
      <c r="D28" s="77"/>
      <c r="E28" s="77"/>
      <c r="F28" s="77"/>
      <c r="G28" s="77"/>
    </row>
    <row r="29" spans="1:9" ht="30" customHeight="1" x14ac:dyDescent="0.25">
      <c r="B29" s="77" t="s">
        <v>1167</v>
      </c>
      <c r="C29" s="77"/>
      <c r="D29" s="77"/>
      <c r="E29" s="77"/>
      <c r="F29" s="77"/>
      <c r="G29" s="77"/>
    </row>
    <row r="30" spans="1:9" ht="30" customHeight="1" x14ac:dyDescent="0.25">
      <c r="B30" s="77" t="s">
        <v>1168</v>
      </c>
      <c r="C30" s="77"/>
      <c r="D30" s="77"/>
      <c r="E30" s="77"/>
      <c r="F30" s="77"/>
      <c r="G30" s="77"/>
    </row>
    <row r="31" spans="1:9" ht="30" customHeight="1" x14ac:dyDescent="0.25">
      <c r="B31" s="77" t="s">
        <v>1169</v>
      </c>
      <c r="C31" s="77"/>
      <c r="D31" s="77"/>
      <c r="E31" s="77"/>
      <c r="F31" s="77"/>
      <c r="G31" s="77"/>
    </row>
  </sheetData>
  <sheetProtection formatCells="0" formatColumns="0" formatRows="0" insertColumns="0" insertRows="0" insertHyperlinks="0" deleteColumns="0" deleteRows="0" sort="0" autoFilter="0" pivotTables="0"/>
  <mergeCells count="13">
    <mergeCell ref="B29:G29"/>
    <mergeCell ref="B30:G30"/>
    <mergeCell ref="B31:G31"/>
    <mergeCell ref="I4:I6"/>
    <mergeCell ref="B25:G25"/>
    <mergeCell ref="B26:G26"/>
    <mergeCell ref="B27:G27"/>
    <mergeCell ref="B28:G28"/>
    <mergeCell ref="B2:G2"/>
    <mergeCell ref="B4:B6"/>
    <mergeCell ref="C4:D5"/>
    <mergeCell ref="F4:F5"/>
    <mergeCell ref="H4:H5"/>
  </mergeCells>
  <pageMargins left="0.7" right="0.7" top="0.75" bottom="0.75" header="0.3" footer="0.3"/>
  <extLst>
    <ext xmlns:x14="http://schemas.microsoft.com/office/spreadsheetml/2009/9/main" uri="{CCE6A557-97BC-4b89-ADB6-D9C93CAAB3DF}">
      <x14:dataValidations xmlns:xm="http://schemas.microsoft.com/office/excel/2006/main" count="32">
        <x14:dataValidation type="list" errorStyle="information" allowBlank="1" errorTitle="Giá trị nhập bị sai" error="Giá trị không đúng trong danh sách." prompt="Chọn từ danh sách" xr:uid="{00000000-0002-0000-2C00-000000000000}">
          <x14:formula1>
            <xm:f>Data!$D$76:$D$78</xm:f>
          </x14:formula1>
          <xm:sqref>D16</xm:sqref>
        </x14:dataValidation>
        <x14:dataValidation type="list" errorStyle="information" allowBlank="1" errorTitle="Giá trị nhập bị sai" error="Giá trị không đúng trong danh sách." prompt="Chọn từ danh sách" xr:uid="{00000000-0002-0000-2C00-000001000000}">
          <x14:formula1>
            <xm:f>Data!$D$55:$D$58</xm:f>
          </x14:formula1>
          <xm:sqref>D12</xm:sqref>
        </x14:dataValidation>
        <x14:dataValidation type="list" errorStyle="information" allowBlank="1" errorTitle="Giá trị nhập bị sai" error="Giá trị không đúng trong danh sách." prompt="Chọn từ danh sách" xr:uid="{00000000-0002-0000-2C00-000002000000}">
          <x14:formula1>
            <xm:f>Data!$D$94:$D$98</xm:f>
          </x14:formula1>
          <xm:sqref>D19</xm:sqref>
        </x14:dataValidation>
        <x14:dataValidation type="list" errorStyle="information" allowBlank="1" errorTitle="Giá trị nhập bị sai" error="Giá trị không đúng trong danh sách." prompt="Chọn từ danh sách" xr:uid="{00000000-0002-0000-2C00-000003000000}">
          <x14:formula1>
            <xm:f>Data!$D$71:$D$73</xm:f>
          </x14:formula1>
          <xm:sqref>D15</xm:sqref>
        </x14:dataValidation>
        <x14:dataValidation type="list" errorStyle="information" allowBlank="1" errorTitle="Giá trị nhập bị sai" error="Giá trị không đúng trong danh sách." prompt="Chọn từ danh sách" xr:uid="{00000000-0002-0000-2C00-000004000000}">
          <x14:formula1>
            <xm:f>Data!$D$66:$D$68</xm:f>
          </x14:formula1>
          <xm:sqref>D14</xm:sqref>
        </x14:dataValidation>
        <x14:dataValidation type="list" errorStyle="information" allowBlank="1" errorTitle="Giá trị nhập bị sai" error="Giá trị không đúng trong danh sách." prompt="Chọn từ danh sách" xr:uid="{00000000-0002-0000-2C00-000005000000}">
          <x14:formula1>
            <xm:f>Data!$D$110:$D$112</xm:f>
          </x14:formula1>
          <xm:sqref>D22</xm:sqref>
        </x14:dataValidation>
        <x14:dataValidation type="list" errorStyle="information" allowBlank="1" errorTitle="Giá trị nhập bị sai" error="Giá trị không đúng trong danh sách." prompt="Chọn từ danh sách" xr:uid="{00000000-0002-0000-2C00-000006000000}">
          <x14:formula1>
            <xm:f>Data!$D$47:$D$48</xm:f>
          </x14:formula1>
          <xm:sqref>D10</xm:sqref>
        </x14:dataValidation>
        <x14:dataValidation type="list" errorStyle="information" allowBlank="1" errorTitle="Giá trị nhập bị sai" error="Giá trị không đúng trong danh sách." prompt="Chọn từ danh sách" xr:uid="{00000000-0002-0000-2C00-000007000000}">
          <x14:formula1>
            <xm:f>Data!$D$33:$D$35</xm:f>
          </x14:formula1>
          <xm:sqref>D8</xm:sqref>
        </x14:dataValidation>
        <x14:dataValidation type="list" errorStyle="information" allowBlank="1" errorTitle="Giá trị nhập bị sai" error="Giá trị không đúng trong danh sách." prompt="Chọn từ danh sách" xr:uid="{00000000-0002-0000-2C00-000008000000}">
          <x14:formula1>
            <xm:f>Data!$D$51:$D$52</xm:f>
          </x14:formula1>
          <xm:sqref>D11</xm:sqref>
        </x14:dataValidation>
        <x14:dataValidation type="list" errorStyle="information" allowBlank="1" errorTitle="Giá trị nhập bị sai" error="Giá trị không đúng trong danh sách." prompt="Chọn từ danh sách" xr:uid="{00000000-0002-0000-2C00-000009000000}">
          <x14:formula1>
            <xm:f>Data!$D$106:$D$107</xm:f>
          </x14:formula1>
          <xm:sqref>D21</xm:sqref>
        </x14:dataValidation>
        <x14:dataValidation type="list" errorStyle="information" allowBlank="1" errorTitle="Giá trị nhập bị sai" error="Giá trị không đúng trong danh sách." prompt="Chọn từ danh sách" xr:uid="{00000000-0002-0000-2C00-00000A000000}">
          <x14:formula1>
            <xm:f>Data!$D$101:$D$103</xm:f>
          </x14:formula1>
          <xm:sqref>D20</xm:sqref>
        </x14:dataValidation>
        <x14:dataValidation type="list" errorStyle="information" allowBlank="1" errorTitle="Giá trị nhập bị sai" error="Giá trị không đúng trong danh sách." prompt="Chọn từ danh sách" xr:uid="{00000000-0002-0000-2C00-00000B000000}">
          <x14:formula1>
            <xm:f>Data!$D$38:$D$44</xm:f>
          </x14:formula1>
          <xm:sqref>D9</xm:sqref>
        </x14:dataValidation>
        <x14:dataValidation type="list" errorStyle="information" allowBlank="1" errorTitle="Giá trị nhập bị sai" error="Giá trị không đúng trong danh sách." prompt="Chọn từ danh sách" xr:uid="{00000000-0002-0000-2C00-00000C000000}">
          <x14:formula1>
            <xm:f>Data!$D$115:$D$117</xm:f>
          </x14:formula1>
          <xm:sqref>D23</xm:sqref>
        </x14:dataValidation>
        <x14:dataValidation type="list" errorStyle="information" allowBlank="1" errorTitle="Giá trị nhập bị sai" error="Giá trị không đúng trong danh sách." prompt="Chọn từ danh sách" xr:uid="{00000000-0002-0000-2C00-00000D000000}">
          <x14:formula1>
            <xm:f>Data!$D$81:$D$83</xm:f>
          </x14:formula1>
          <xm:sqref>D17</xm:sqref>
        </x14:dataValidation>
        <x14:dataValidation type="list" errorStyle="information" allowBlank="1" errorTitle="Giá trị nhập bị sai" error="Giá trị không đúng trong danh sách." prompt="Chọn từ danh sách" xr:uid="{00000000-0002-0000-2C00-00000E000000}">
          <x14:formula1>
            <xm:f>Data!$D$61:$D$63</xm:f>
          </x14:formula1>
          <xm:sqref>D13</xm:sqref>
        </x14:dataValidation>
        <x14:dataValidation type="list" errorStyle="information" allowBlank="1" errorTitle="Giá trị nhập bị sai" error="Giá trị không đúng trong danh sách." prompt="Chọn từ danh sách" xr:uid="{00000000-0002-0000-2C00-00000F000000}">
          <x14:formula1>
            <xm:f>Data!$D$86:$D$91</xm:f>
          </x14:formula1>
          <xm:sqref>D18</xm:sqref>
        </x14:dataValidation>
        <x14:dataValidation type="list" errorStyle="information" allowBlank="1" errorTitle="Giá trị nhập bị sai" error="Giá trị không đúng trong danh sách." prompt="Chọn từ danh sách" xr:uid="{00000000-0002-0000-2C00-000010000000}">
          <x14:formula1>
            <xm:f>Data!$D$223:$D$229</xm:f>
          </x14:formula1>
          <xm:sqref>F9</xm:sqref>
        </x14:dataValidation>
        <x14:dataValidation type="list" errorStyle="information" allowBlank="1" errorTitle="Giá trị nhập bị sai" error="Giá trị không đúng trong danh sách." prompt="Chọn từ danh sách" xr:uid="{00000000-0002-0000-2C00-000011000000}">
          <x14:formula1>
            <xm:f>Data!$D$260:$D$260</xm:f>
          </x14:formula1>
          <xm:sqref>F16</xm:sqref>
        </x14:dataValidation>
        <x14:dataValidation type="list" errorStyle="information" allowBlank="1" errorTitle="Giá trị nhập bị sai" error="Giá trị không đúng trong danh sách." prompt="Chọn từ danh sách" xr:uid="{00000000-0002-0000-2C00-000012000000}">
          <x14:formula1>
            <xm:f>Data!$D$288:$D$289</xm:f>
          </x14:formula1>
          <xm:sqref>F22</xm:sqref>
        </x14:dataValidation>
        <x14:dataValidation type="list" errorStyle="information" allowBlank="1" errorTitle="Giá trị nhập bị sai" error="Giá trị không đúng trong danh sách." prompt="Chọn từ danh sách" xr:uid="{00000000-0002-0000-2C00-000013000000}">
          <x14:formula1>
            <xm:f>Data!$D$232:$D$236</xm:f>
          </x14:formula1>
          <xm:sqref>F10</xm:sqref>
        </x14:dataValidation>
        <x14:dataValidation type="list" errorStyle="information" allowBlank="1" errorTitle="Giá trị nhập bị sai" error="Giá trị không đúng trong danh sách." prompt="Chọn từ danh sách" xr:uid="{00000000-0002-0000-2C00-000014000000}">
          <x14:formula1>
            <xm:f>Data!$D$257:$D$257</xm:f>
          </x14:formula1>
          <xm:sqref>F15</xm:sqref>
        </x14:dataValidation>
        <x14:dataValidation type="list" errorStyle="information" allowBlank="1" errorTitle="Giá trị nhập bị sai" error="Giá trị không đúng trong danh sách." prompt="Chọn từ danh sách" xr:uid="{00000000-0002-0000-2C00-000015000000}">
          <x14:formula1>
            <xm:f>Data!$D$274:$D$277</xm:f>
          </x14:formula1>
          <xm:sqref>F19</xm:sqref>
        </x14:dataValidation>
        <x14:dataValidation type="list" errorStyle="information" allowBlank="1" errorTitle="Giá trị nhập bị sai" error="Giá trị không đúng trong danh sách." prompt="Chọn từ danh sách" xr:uid="{00000000-0002-0000-2C00-000016000000}">
          <x14:formula1>
            <xm:f>Data!$D$263:$D$264</xm:f>
          </x14:formula1>
          <xm:sqref>F17</xm:sqref>
        </x14:dataValidation>
        <x14:dataValidation type="list" errorStyle="information" allowBlank="1" errorTitle="Giá trị nhập bị sai" error="Giá trị không đúng trong danh sách." prompt="Chọn từ danh sách" xr:uid="{00000000-0002-0000-2C00-000017000000}">
          <x14:formula1>
            <xm:f>Data!$D$242:$D$244</xm:f>
          </x14:formula1>
          <xm:sqref>F12</xm:sqref>
        </x14:dataValidation>
        <x14:dataValidation type="list" errorStyle="information" allowBlank="1" errorTitle="Giá trị nhập bị sai" error="Giá trị không đúng trong danh sách." prompt="Chọn từ danh sách" xr:uid="{00000000-0002-0000-2C00-000018000000}">
          <x14:formula1>
            <xm:f>Data!$D$292:$D$292</xm:f>
          </x14:formula1>
          <xm:sqref>F23</xm:sqref>
        </x14:dataValidation>
        <x14:dataValidation type="list" errorStyle="information" allowBlank="1" errorTitle="Giá trị nhập bị sai" error="Giá trị không đúng trong danh sách." prompt="Chọn từ danh sách" xr:uid="{00000000-0002-0000-2C00-000019000000}">
          <x14:formula1>
            <xm:f>Data!$D$280:$D$281</xm:f>
          </x14:formula1>
          <xm:sqref>F20</xm:sqref>
        </x14:dataValidation>
        <x14:dataValidation type="list" errorStyle="information" allowBlank="1" errorTitle="Giá trị nhập bị sai" error="Giá trị không đúng trong danh sách." prompt="Chọn từ danh sách" xr:uid="{00000000-0002-0000-2C00-00001A000000}">
          <x14:formula1>
            <xm:f>Data!$D$213:$D$220</xm:f>
          </x14:formula1>
          <xm:sqref>F8</xm:sqref>
        </x14:dataValidation>
        <x14:dataValidation type="list" errorStyle="information" allowBlank="1" errorTitle="Giá trị nhập bị sai" error="Giá trị không đúng trong danh sách." prompt="Chọn từ danh sách" xr:uid="{00000000-0002-0000-2C00-00001B000000}">
          <x14:formula1>
            <xm:f>Data!$D$247:$D$249</xm:f>
          </x14:formula1>
          <xm:sqref>F13</xm:sqref>
        </x14:dataValidation>
        <x14:dataValidation type="list" errorStyle="information" allowBlank="1" errorTitle="Giá trị nhập bị sai" error="Giá trị không đúng trong danh sách." prompt="Chọn từ danh sách" xr:uid="{00000000-0002-0000-2C00-00001C000000}">
          <x14:formula1>
            <xm:f>Data!$D$239:$D$239</xm:f>
          </x14:formula1>
          <xm:sqref>F11</xm:sqref>
        </x14:dataValidation>
        <x14:dataValidation type="list" errorStyle="information" allowBlank="1" errorTitle="Giá trị nhập bị sai" error="Giá trị không đúng trong danh sách." prompt="Chọn từ danh sách" xr:uid="{00000000-0002-0000-2C00-00001D000000}">
          <x14:formula1>
            <xm:f>Data!$D$252:$D$254</xm:f>
          </x14:formula1>
          <xm:sqref>F14</xm:sqref>
        </x14:dataValidation>
        <x14:dataValidation type="list" errorStyle="information" allowBlank="1" errorTitle="Giá trị nhập bị sai" error="Giá trị không đúng trong danh sách." prompt="Chọn từ danh sách" xr:uid="{00000000-0002-0000-2C00-00001E000000}">
          <x14:formula1>
            <xm:f>Data!$D$284:$D$285</xm:f>
          </x14:formula1>
          <xm:sqref>F21</xm:sqref>
        </x14:dataValidation>
        <x14:dataValidation type="list" errorStyle="information" allowBlank="1" errorTitle="Giá trị nhập bị sai" error="Giá trị không đúng trong danh sách." prompt="Chọn từ danh sách" xr:uid="{00000000-0002-0000-2C00-00001F000000}">
          <x14:formula1>
            <xm:f>Data!$D$267:$D$271</xm:f>
          </x14:formula1>
          <xm:sqref>F18</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J18"/>
  <sheetViews>
    <sheetView showGridLines="0" workbookViewId="0">
      <pane ySplit="7" topLeftCell="A8" activePane="bottomLeft" state="frozen"/>
      <selection pane="bottomLeft"/>
    </sheetView>
  </sheetViews>
  <sheetFormatPr defaultRowHeight="15.75" x14ac:dyDescent="0.25"/>
  <cols>
    <col min="1" max="1" width="3" customWidth="1"/>
    <col min="2" max="2" width="6" customWidth="1"/>
    <col min="3" max="4" width="30" customWidth="1"/>
    <col min="5" max="5" width="20" customWidth="1"/>
    <col min="6" max="6" width="40" customWidth="1"/>
    <col min="7" max="10" width="20" customWidth="1"/>
  </cols>
  <sheetData>
    <row r="2" spans="1:10" ht="20.25" x14ac:dyDescent="0.3">
      <c r="B2" s="129" t="s">
        <v>1170</v>
      </c>
      <c r="C2" s="76"/>
      <c r="D2" s="76"/>
      <c r="E2" s="76"/>
      <c r="F2" s="76"/>
      <c r="G2" s="76"/>
    </row>
    <row r="4" spans="1:10" x14ac:dyDescent="0.25">
      <c r="B4" s="78" t="s">
        <v>425</v>
      </c>
      <c r="C4" s="78" t="s">
        <v>1171</v>
      </c>
      <c r="D4" s="78" t="s">
        <v>1172</v>
      </c>
      <c r="E4" s="78" t="s">
        <v>1173</v>
      </c>
      <c r="F4" s="78" t="s">
        <v>1174</v>
      </c>
      <c r="G4" s="9" t="s">
        <v>1175</v>
      </c>
      <c r="H4" s="78" t="s">
        <v>1176</v>
      </c>
      <c r="I4" s="78"/>
      <c r="J4" s="78"/>
    </row>
    <row r="5" spans="1:10" ht="31.5" x14ac:dyDescent="0.25">
      <c r="B5" s="78"/>
      <c r="C5" s="78"/>
      <c r="D5" s="78"/>
      <c r="E5" s="78"/>
      <c r="F5" s="78"/>
      <c r="G5" s="78" t="s">
        <v>1177</v>
      </c>
      <c r="H5" s="9" t="s">
        <v>1178</v>
      </c>
      <c r="I5" s="9" t="s">
        <v>1179</v>
      </c>
      <c r="J5" s="9" t="s">
        <v>1180</v>
      </c>
    </row>
    <row r="6" spans="1:10" x14ac:dyDescent="0.25">
      <c r="B6" s="78"/>
      <c r="C6" s="78"/>
      <c r="D6" s="78"/>
      <c r="E6" s="78"/>
      <c r="F6" s="78"/>
      <c r="G6" s="78"/>
      <c r="H6" s="9" t="s">
        <v>1181</v>
      </c>
      <c r="I6" s="9" t="s">
        <v>1181</v>
      </c>
      <c r="J6" s="9" t="s">
        <v>1181</v>
      </c>
    </row>
    <row r="7" spans="1:10" x14ac:dyDescent="0.25">
      <c r="B7" s="35"/>
      <c r="C7" s="35" t="s">
        <v>559</v>
      </c>
      <c r="D7" s="35" t="s">
        <v>560</v>
      </c>
      <c r="E7" s="35" t="s">
        <v>561</v>
      </c>
      <c r="F7" s="35" t="s">
        <v>562</v>
      </c>
      <c r="G7" s="35" t="s">
        <v>670</v>
      </c>
      <c r="H7" s="35" t="s">
        <v>564</v>
      </c>
      <c r="I7" s="35" t="s">
        <v>588</v>
      </c>
      <c r="J7" s="35"/>
    </row>
    <row r="8" spans="1:10" x14ac:dyDescent="0.25">
      <c r="B8" s="10">
        <v>1</v>
      </c>
      <c r="C8" s="59"/>
      <c r="D8" s="59"/>
      <c r="E8" s="59"/>
      <c r="F8" s="59"/>
      <c r="G8" s="10"/>
      <c r="H8" s="72"/>
      <c r="I8" s="72"/>
      <c r="J8" s="73"/>
    </row>
    <row r="9" spans="1:10" x14ac:dyDescent="0.25">
      <c r="A9" s="5" t="s">
        <v>420</v>
      </c>
    </row>
    <row r="10" spans="1:10" x14ac:dyDescent="0.25">
      <c r="B10" s="127" t="s">
        <v>546</v>
      </c>
      <c r="C10" s="127"/>
      <c r="D10" s="127"/>
      <c r="E10" s="127"/>
      <c r="F10" s="127"/>
      <c r="G10" s="127"/>
    </row>
    <row r="11" spans="1:10" ht="24.95" customHeight="1" x14ac:dyDescent="0.25">
      <c r="B11" s="77" t="s">
        <v>1182</v>
      </c>
      <c r="C11" s="77"/>
      <c r="D11" s="77"/>
      <c r="E11" s="77"/>
      <c r="F11" s="77"/>
      <c r="G11" s="77"/>
    </row>
    <row r="12" spans="1:10" ht="39.950000000000003" customHeight="1" x14ac:dyDescent="0.25">
      <c r="B12" s="77" t="s">
        <v>1183</v>
      </c>
      <c r="C12" s="77"/>
      <c r="D12" s="77"/>
      <c r="E12" s="77"/>
      <c r="F12" s="77"/>
      <c r="G12" s="77"/>
    </row>
    <row r="13" spans="1:10" ht="24.95" customHeight="1" x14ac:dyDescent="0.25">
      <c r="B13" s="77" t="s">
        <v>1184</v>
      </c>
      <c r="C13" s="77"/>
      <c r="D13" s="77"/>
      <c r="E13" s="77"/>
      <c r="F13" s="77"/>
      <c r="G13" s="77"/>
    </row>
    <row r="14" spans="1:10" ht="24.95" customHeight="1" x14ac:dyDescent="0.25">
      <c r="B14" s="77" t="s">
        <v>1185</v>
      </c>
      <c r="C14" s="77"/>
      <c r="D14" s="77"/>
      <c r="E14" s="77"/>
      <c r="F14" s="77"/>
      <c r="G14" s="77"/>
    </row>
    <row r="15" spans="1:10" ht="24.95" customHeight="1" x14ac:dyDescent="0.25">
      <c r="B15" s="77" t="s">
        <v>1186</v>
      </c>
      <c r="C15" s="77"/>
      <c r="D15" s="77"/>
      <c r="E15" s="77"/>
      <c r="F15" s="77"/>
      <c r="G15" s="77"/>
    </row>
    <row r="16" spans="1:10" ht="24.95" customHeight="1" x14ac:dyDescent="0.25">
      <c r="B16" s="77" t="s">
        <v>1187</v>
      </c>
      <c r="C16" s="77"/>
      <c r="D16" s="77"/>
      <c r="E16" s="77"/>
      <c r="F16" s="77"/>
      <c r="G16" s="77"/>
    </row>
    <row r="17" spans="2:7" ht="24.95" customHeight="1" x14ac:dyDescent="0.25">
      <c r="B17" s="77" t="s">
        <v>1188</v>
      </c>
      <c r="C17" s="77"/>
      <c r="D17" s="77"/>
      <c r="E17" s="77"/>
      <c r="F17" s="77"/>
      <c r="G17" s="77"/>
    </row>
    <row r="18" spans="2:7" ht="24.95" customHeight="1" x14ac:dyDescent="0.25">
      <c r="B18" s="77" t="s">
        <v>1189</v>
      </c>
      <c r="C18" s="77"/>
      <c r="D18" s="77"/>
      <c r="E18" s="77"/>
      <c r="F18" s="77"/>
      <c r="G18" s="77"/>
    </row>
  </sheetData>
  <sheetProtection formatCells="0" formatColumns="0" formatRows="0" insertColumns="0" insertRows="0" insertHyperlinks="0" deleteColumns="0" deleteRows="0" sort="0" autoFilter="0" pivotTables="0"/>
  <mergeCells count="17">
    <mergeCell ref="B14:G14"/>
    <mergeCell ref="B15:G15"/>
    <mergeCell ref="B16:G16"/>
    <mergeCell ref="B17:G17"/>
    <mergeCell ref="B18:G18"/>
    <mergeCell ref="H4:J4"/>
    <mergeCell ref="B10:G10"/>
    <mergeCell ref="B11:G11"/>
    <mergeCell ref="B12:G12"/>
    <mergeCell ref="B13:G13"/>
    <mergeCell ref="B2:G2"/>
    <mergeCell ref="B4:B6"/>
    <mergeCell ref="C4:C6"/>
    <mergeCell ref="D4:D6"/>
    <mergeCell ref="E4:E6"/>
    <mergeCell ref="F4:F6"/>
    <mergeCell ref="G5:G6"/>
  </mergeCells>
  <dataValidations count="1">
    <dataValidation type="list" errorStyle="information" allowBlank="1" errorTitle="Giá trị nhập bị sai" error="Giá trị không đúng trong danh sách." prompt="Chọn từ danh sách" sqref="G8" xr:uid="{00000000-0002-0000-2D00-000001000000}">
      <formula1>"Ngắn hạn,Dài hạn"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2D00-000000000000}">
          <x14:formula1>
            <xm:f>Data!$D$293:$D$375</xm:f>
          </x14:formula1>
          <xm:sqref>F8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33"/>
  <sheetViews>
    <sheetView showGridLines="0" workbookViewId="0">
      <pane ySplit="4" topLeftCell="A5" activePane="bottomLeft" state="frozen"/>
      <selection pane="bottomLeft"/>
    </sheetView>
  </sheetViews>
  <sheetFormatPr defaultRowHeight="15.75" x14ac:dyDescent="0.25"/>
  <cols>
    <col min="1" max="1" width="2.625" customWidth="1"/>
    <col min="2" max="2" width="4.25" customWidth="1"/>
    <col min="3" max="3" width="50" customWidth="1"/>
    <col min="4" max="4" width="10" customWidth="1"/>
    <col min="5" max="5" width="50" customWidth="1"/>
  </cols>
  <sheetData>
    <row r="2" spans="2:5" ht="16.5" x14ac:dyDescent="0.25">
      <c r="B2" s="14" t="s">
        <v>423</v>
      </c>
      <c r="C2" s="14"/>
      <c r="D2" s="4"/>
      <c r="E2" s="4"/>
    </row>
    <row r="3" spans="2:5" ht="16.5" x14ac:dyDescent="0.25">
      <c r="B3" s="82" t="s">
        <v>503</v>
      </c>
      <c r="C3" s="82"/>
      <c r="D3" s="4"/>
      <c r="E3" s="4"/>
    </row>
    <row r="4" spans="2:5" ht="30" customHeight="1" x14ac:dyDescent="0.25">
      <c r="B4" s="22" t="s">
        <v>445</v>
      </c>
      <c r="C4" s="22" t="s">
        <v>504</v>
      </c>
      <c r="D4" s="22" t="s">
        <v>505</v>
      </c>
      <c r="E4" s="22" t="s">
        <v>506</v>
      </c>
    </row>
    <row r="5" spans="2:5" x14ac:dyDescent="0.25">
      <c r="B5" s="23" t="s">
        <v>507</v>
      </c>
      <c r="C5" s="25" t="s">
        <v>508</v>
      </c>
      <c r="D5" s="23" t="s">
        <v>509</v>
      </c>
      <c r="E5" s="27">
        <f>E6+E22+E23</f>
        <v>2783</v>
      </c>
    </row>
    <row r="6" spans="2:5" x14ac:dyDescent="0.25">
      <c r="B6" s="23">
        <v>1</v>
      </c>
      <c r="C6" s="25" t="s">
        <v>510</v>
      </c>
      <c r="D6" s="23" t="s">
        <v>509</v>
      </c>
      <c r="E6" s="27">
        <f>E7+E12+E16+E19+E20</f>
        <v>2373</v>
      </c>
    </row>
    <row r="7" spans="2:5" x14ac:dyDescent="0.25">
      <c r="B7" s="23" t="s">
        <v>511</v>
      </c>
      <c r="C7" s="25" t="s">
        <v>512</v>
      </c>
      <c r="D7" s="23" t="s">
        <v>509</v>
      </c>
      <c r="E7" s="27">
        <f>SUM(E8:E11)</f>
        <v>1210</v>
      </c>
    </row>
    <row r="8" spans="2:5" x14ac:dyDescent="0.25">
      <c r="B8" s="24" t="s">
        <v>513</v>
      </c>
      <c r="C8" s="1" t="s">
        <v>514</v>
      </c>
      <c r="D8" s="23" t="s">
        <v>509</v>
      </c>
      <c r="E8" s="28">
        <v>676</v>
      </c>
    </row>
    <row r="9" spans="2:5" x14ac:dyDescent="0.25">
      <c r="B9" s="24" t="s">
        <v>515</v>
      </c>
      <c r="C9" s="1" t="s">
        <v>516</v>
      </c>
      <c r="D9" s="23" t="s">
        <v>509</v>
      </c>
      <c r="E9" s="28">
        <v>454</v>
      </c>
    </row>
    <row r="10" spans="2:5" x14ac:dyDescent="0.25">
      <c r="B10" s="24" t="s">
        <v>517</v>
      </c>
      <c r="C10" s="1" t="s">
        <v>518</v>
      </c>
      <c r="D10" s="23" t="s">
        <v>509</v>
      </c>
      <c r="E10" s="28">
        <v>46</v>
      </c>
    </row>
    <row r="11" spans="2:5" x14ac:dyDescent="0.25">
      <c r="B11" s="24" t="s">
        <v>519</v>
      </c>
      <c r="C11" s="1" t="s">
        <v>520</v>
      </c>
      <c r="D11" s="23" t="s">
        <v>509</v>
      </c>
      <c r="E11" s="28">
        <v>34</v>
      </c>
    </row>
    <row r="12" spans="2:5" x14ac:dyDescent="0.25">
      <c r="B12" s="23" t="s">
        <v>521</v>
      </c>
      <c r="C12" s="25" t="s">
        <v>522</v>
      </c>
      <c r="D12" s="23" t="s">
        <v>509</v>
      </c>
      <c r="E12" s="27">
        <f>SUM(E13:E15)</f>
        <v>632</v>
      </c>
    </row>
    <row r="13" spans="2:5" x14ac:dyDescent="0.25">
      <c r="B13" s="24" t="s">
        <v>523</v>
      </c>
      <c r="C13" s="1" t="s">
        <v>524</v>
      </c>
      <c r="D13" s="23" t="s">
        <v>509</v>
      </c>
      <c r="E13" s="28">
        <v>43</v>
      </c>
    </row>
    <row r="14" spans="2:5" x14ac:dyDescent="0.25">
      <c r="B14" s="24" t="s">
        <v>525</v>
      </c>
      <c r="C14" s="1" t="s">
        <v>526</v>
      </c>
      <c r="D14" s="23" t="s">
        <v>509</v>
      </c>
      <c r="E14" s="28">
        <v>43</v>
      </c>
    </row>
    <row r="15" spans="2:5" x14ac:dyDescent="0.25">
      <c r="B15" s="24" t="s">
        <v>527</v>
      </c>
      <c r="C15" s="1" t="s">
        <v>528</v>
      </c>
      <c r="D15" s="23" t="s">
        <v>509</v>
      </c>
      <c r="E15" s="28">
        <v>546</v>
      </c>
    </row>
    <row r="16" spans="2:5" x14ac:dyDescent="0.25">
      <c r="B16" s="23" t="s">
        <v>529</v>
      </c>
      <c r="C16" s="25" t="s">
        <v>530</v>
      </c>
      <c r="D16" s="23" t="s">
        <v>509</v>
      </c>
      <c r="E16" s="27">
        <f>SUM(E17:E18)</f>
        <v>112</v>
      </c>
    </row>
    <row r="17" spans="1:5" x14ac:dyDescent="0.25">
      <c r="B17" s="24" t="s">
        <v>531</v>
      </c>
      <c r="C17" s="1" t="s">
        <v>532</v>
      </c>
      <c r="D17" s="23" t="s">
        <v>509</v>
      </c>
      <c r="E17" s="28">
        <v>56</v>
      </c>
    </row>
    <row r="18" spans="1:5" x14ac:dyDescent="0.25">
      <c r="B18" s="24" t="s">
        <v>533</v>
      </c>
      <c r="C18" s="1" t="s">
        <v>534</v>
      </c>
      <c r="D18" s="23" t="s">
        <v>509</v>
      </c>
      <c r="E18" s="28">
        <v>56</v>
      </c>
    </row>
    <row r="19" spans="1:5" x14ac:dyDescent="0.25">
      <c r="B19" s="23" t="s">
        <v>535</v>
      </c>
      <c r="C19" s="25" t="s">
        <v>536</v>
      </c>
      <c r="D19" s="23" t="s">
        <v>509</v>
      </c>
      <c r="E19" s="29">
        <v>74</v>
      </c>
    </row>
    <row r="20" spans="1:5" x14ac:dyDescent="0.25">
      <c r="B20" s="83" t="s">
        <v>537</v>
      </c>
      <c r="C20" s="25" t="s">
        <v>538</v>
      </c>
      <c r="D20" s="23" t="s">
        <v>509</v>
      </c>
      <c r="E20" s="85">
        <v>345</v>
      </c>
    </row>
    <row r="21" spans="1:5" ht="80.099999999999994" customHeight="1" x14ac:dyDescent="0.25">
      <c r="B21" s="84"/>
      <c r="C21" s="26" t="s">
        <v>539</v>
      </c>
      <c r="D21" s="23"/>
      <c r="E21" s="86"/>
    </row>
    <row r="22" spans="1:5" x14ac:dyDescent="0.25">
      <c r="B22" s="23">
        <v>2</v>
      </c>
      <c r="C22" s="25" t="s">
        <v>540</v>
      </c>
      <c r="D22" s="23" t="s">
        <v>509</v>
      </c>
      <c r="E22" s="29">
        <v>345</v>
      </c>
    </row>
    <row r="23" spans="1:5" x14ac:dyDescent="0.25">
      <c r="B23" s="23">
        <v>3</v>
      </c>
      <c r="C23" s="25" t="s">
        <v>541</v>
      </c>
      <c r="D23" s="23" t="s">
        <v>509</v>
      </c>
      <c r="E23" s="29">
        <v>65</v>
      </c>
    </row>
    <row r="24" spans="1:5" x14ac:dyDescent="0.25">
      <c r="B24" s="83"/>
      <c r="C24" s="25" t="s">
        <v>542</v>
      </c>
      <c r="D24" s="23"/>
      <c r="E24" s="27"/>
    </row>
    <row r="25" spans="1:5" x14ac:dyDescent="0.25">
      <c r="B25" s="84"/>
      <c r="C25" s="1" t="s">
        <v>543</v>
      </c>
      <c r="D25" s="23" t="s">
        <v>544</v>
      </c>
      <c r="E25" s="28">
        <v>456</v>
      </c>
    </row>
    <row r="26" spans="1:5" x14ac:dyDescent="0.25">
      <c r="B26" s="87"/>
      <c r="C26" s="1" t="s">
        <v>545</v>
      </c>
      <c r="D26" s="23" t="s">
        <v>544</v>
      </c>
      <c r="E26" s="28">
        <v>546</v>
      </c>
    </row>
    <row r="27" spans="1:5" x14ac:dyDescent="0.25">
      <c r="A27" s="5" t="s">
        <v>420</v>
      </c>
      <c r="B27" s="76"/>
      <c r="C27" s="76"/>
      <c r="D27" s="76"/>
      <c r="E27" s="76"/>
    </row>
    <row r="28" spans="1:5" x14ac:dyDescent="0.25">
      <c r="B28" s="88" t="s">
        <v>546</v>
      </c>
      <c r="C28" s="88"/>
      <c r="D28" s="76"/>
      <c r="E28" s="76"/>
    </row>
    <row r="29" spans="1:5" x14ac:dyDescent="0.25">
      <c r="B29" s="89" t="s">
        <v>547</v>
      </c>
      <c r="C29" s="89"/>
      <c r="D29" s="76"/>
      <c r="E29" s="76"/>
    </row>
    <row r="30" spans="1:5" x14ac:dyDescent="0.25">
      <c r="B30" s="89" t="s">
        <v>548</v>
      </c>
      <c r="C30" s="89"/>
      <c r="D30" s="76"/>
      <c r="E30" s="76"/>
    </row>
    <row r="31" spans="1:5" x14ac:dyDescent="0.25">
      <c r="B31" s="89" t="s">
        <v>549</v>
      </c>
      <c r="C31" s="89"/>
      <c r="D31" s="76"/>
      <c r="E31" s="76"/>
    </row>
    <row r="32" spans="1:5" x14ac:dyDescent="0.25">
      <c r="B32" t="s">
        <v>550</v>
      </c>
    </row>
    <row r="33" spans="2:2" x14ac:dyDescent="0.25">
      <c r="B33" t="s">
        <v>551</v>
      </c>
    </row>
  </sheetData>
  <sheetProtection formatCells="0" formatColumns="0" formatRows="0" insertColumns="0" insertRows="0" insertHyperlinks="0" deleteColumns="0" deleteRows="0" sort="0" autoFilter="0" pivotTables="0"/>
  <mergeCells count="9">
    <mergeCell ref="B28:E28"/>
    <mergeCell ref="B29:E29"/>
    <mergeCell ref="B30:E30"/>
    <mergeCell ref="B31:E31"/>
    <mergeCell ref="B3:C3"/>
    <mergeCell ref="B20:B21"/>
    <mergeCell ref="E20:E21"/>
    <mergeCell ref="B24:B26"/>
    <mergeCell ref="B27:E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50" customWidth="1"/>
    <col min="4" max="7" width="20" customWidth="1"/>
  </cols>
  <sheetData>
    <row r="1" spans="1:7" ht="18.75" x14ac:dyDescent="0.3">
      <c r="B1" s="90" t="s">
        <v>458</v>
      </c>
      <c r="C1" s="91"/>
      <c r="D1" s="4"/>
      <c r="E1" s="4"/>
      <c r="F1" s="4"/>
      <c r="G1" s="4"/>
    </row>
    <row r="2" spans="1:7" ht="18.75" x14ac:dyDescent="0.3">
      <c r="B2" s="90" t="s">
        <v>552</v>
      </c>
      <c r="C2" s="91"/>
      <c r="D2" s="4"/>
      <c r="E2" s="4"/>
      <c r="F2" s="4"/>
      <c r="G2" s="4"/>
    </row>
    <row r="3" spans="1:7" ht="31.5" x14ac:dyDescent="0.25">
      <c r="B3" s="78" t="s">
        <v>445</v>
      </c>
      <c r="C3" s="78" t="s">
        <v>553</v>
      </c>
      <c r="D3" s="78" t="s">
        <v>554</v>
      </c>
      <c r="E3" s="78" t="s">
        <v>555</v>
      </c>
      <c r="F3" s="9" t="s">
        <v>556</v>
      </c>
      <c r="G3" s="78" t="s">
        <v>557</v>
      </c>
    </row>
    <row r="4" spans="1:7" x14ac:dyDescent="0.25">
      <c r="B4" s="78"/>
      <c r="C4" s="78"/>
      <c r="D4" s="78"/>
      <c r="E4" s="78"/>
      <c r="F4" s="9" t="s">
        <v>558</v>
      </c>
      <c r="G4" s="78"/>
    </row>
    <row r="5" spans="1:7" x14ac:dyDescent="0.25">
      <c r="B5" s="10" t="s">
        <v>559</v>
      </c>
      <c r="C5" s="10" t="s">
        <v>560</v>
      </c>
      <c r="D5" s="10" t="s">
        <v>561</v>
      </c>
      <c r="E5" s="10" t="s">
        <v>562</v>
      </c>
      <c r="F5" s="10" t="s">
        <v>563</v>
      </c>
      <c r="G5" s="10" t="s">
        <v>564</v>
      </c>
    </row>
    <row r="6" spans="1:7" x14ac:dyDescent="0.25">
      <c r="B6" s="1">
        <v>1</v>
      </c>
      <c r="C6" s="11" t="s">
        <v>565</v>
      </c>
      <c r="D6" s="17">
        <v>35</v>
      </c>
      <c r="E6" s="17">
        <v>903</v>
      </c>
      <c r="F6" s="17">
        <v>9</v>
      </c>
      <c r="G6" s="17">
        <v>80</v>
      </c>
    </row>
    <row r="7" spans="1:7" x14ac:dyDescent="0.25">
      <c r="B7" s="1">
        <v>2</v>
      </c>
      <c r="C7" s="11" t="s">
        <v>566</v>
      </c>
      <c r="D7" s="17">
        <v>12</v>
      </c>
      <c r="E7" s="17">
        <v>800</v>
      </c>
      <c r="F7" s="17">
        <v>35</v>
      </c>
      <c r="G7" s="17">
        <v>50</v>
      </c>
    </row>
    <row r="8" spans="1:7" x14ac:dyDescent="0.25">
      <c r="B8" s="1">
        <v>3</v>
      </c>
      <c r="C8" s="11" t="s">
        <v>567</v>
      </c>
      <c r="D8" s="17">
        <v>25</v>
      </c>
      <c r="E8" s="17">
        <v>300</v>
      </c>
      <c r="F8" s="17">
        <v>200</v>
      </c>
      <c r="G8" s="17">
        <v>20</v>
      </c>
    </row>
    <row r="9" spans="1:7" x14ac:dyDescent="0.25">
      <c r="B9" s="1">
        <v>4</v>
      </c>
      <c r="C9" s="11" t="s">
        <v>568</v>
      </c>
      <c r="D9" s="17">
        <v>0</v>
      </c>
      <c r="E9" s="17">
        <v>0</v>
      </c>
      <c r="F9" s="17">
        <v>0</v>
      </c>
      <c r="G9" s="17">
        <v>0</v>
      </c>
    </row>
    <row r="10" spans="1:7" x14ac:dyDescent="0.25">
      <c r="B10" s="1">
        <v>5</v>
      </c>
      <c r="C10" s="11" t="s">
        <v>569</v>
      </c>
      <c r="D10" s="17">
        <v>10</v>
      </c>
      <c r="E10" s="17">
        <v>30</v>
      </c>
      <c r="F10" s="17">
        <v>400</v>
      </c>
      <c r="G10" s="17">
        <v>40</v>
      </c>
    </row>
    <row r="11" spans="1:7" x14ac:dyDescent="0.25">
      <c r="B11" s="1">
        <v>6</v>
      </c>
      <c r="C11" s="11" t="s">
        <v>570</v>
      </c>
      <c r="D11" s="17">
        <v>18</v>
      </c>
      <c r="E11" s="17">
        <v>137</v>
      </c>
      <c r="F11" s="17">
        <v>150</v>
      </c>
      <c r="G11" s="17">
        <v>50</v>
      </c>
    </row>
    <row r="12" spans="1:7" x14ac:dyDescent="0.25">
      <c r="B12" s="1">
        <v>7</v>
      </c>
      <c r="C12" s="11" t="s">
        <v>571</v>
      </c>
      <c r="D12" s="17">
        <v>0</v>
      </c>
      <c r="E12" s="17">
        <v>0</v>
      </c>
      <c r="F12" s="17">
        <v>0</v>
      </c>
      <c r="G12" s="17">
        <v>0</v>
      </c>
    </row>
    <row r="13" spans="1:7" x14ac:dyDescent="0.25">
      <c r="B13" s="1">
        <v>8</v>
      </c>
      <c r="C13" s="11" t="s">
        <v>572</v>
      </c>
      <c r="D13" s="17">
        <v>0</v>
      </c>
      <c r="E13" s="17">
        <v>0</v>
      </c>
      <c r="F13" s="17">
        <v>0</v>
      </c>
      <c r="G13" s="17">
        <v>0</v>
      </c>
    </row>
    <row r="14" spans="1:7" x14ac:dyDescent="0.25">
      <c r="A14" s="5" t="s">
        <v>420</v>
      </c>
    </row>
    <row r="15" spans="1:7" x14ac:dyDescent="0.25">
      <c r="B15" s="88" t="s">
        <v>573</v>
      </c>
      <c r="C15" s="88"/>
      <c r="D15" s="88"/>
      <c r="E15" s="88"/>
      <c r="F15" s="88"/>
      <c r="G15" s="88"/>
    </row>
    <row r="16" spans="1:7" x14ac:dyDescent="0.25">
      <c r="B16" s="89" t="s">
        <v>574</v>
      </c>
      <c r="C16" s="89"/>
      <c r="D16" s="89"/>
      <c r="E16" s="89"/>
      <c r="F16" s="89"/>
      <c r="G16" s="89"/>
    </row>
    <row r="17" spans="2:7" x14ac:dyDescent="0.25">
      <c r="B17" s="89" t="s">
        <v>575</v>
      </c>
      <c r="C17" s="89"/>
      <c r="D17" s="89"/>
      <c r="E17" s="89"/>
      <c r="F17" s="89"/>
      <c r="G17" s="89"/>
    </row>
    <row r="18" spans="2:7" ht="30" customHeight="1" x14ac:dyDescent="0.25">
      <c r="B18" s="89" t="s">
        <v>576</v>
      </c>
      <c r="C18" s="89"/>
      <c r="D18" s="89"/>
      <c r="E18" s="89"/>
      <c r="F18" s="89"/>
      <c r="G18" s="89"/>
    </row>
    <row r="19" spans="2:7" x14ac:dyDescent="0.25">
      <c r="B19" s="89" t="s">
        <v>577</v>
      </c>
      <c r="C19" s="89"/>
      <c r="D19" s="89"/>
      <c r="E19" s="89"/>
      <c r="F19" s="89"/>
      <c r="G19" s="89"/>
    </row>
    <row r="20" spans="2:7" x14ac:dyDescent="0.25">
      <c r="B20" s="89" t="s">
        <v>578</v>
      </c>
      <c r="C20" s="89"/>
      <c r="D20" s="89"/>
      <c r="E20" s="89"/>
      <c r="F20" s="89"/>
      <c r="G20" s="89"/>
    </row>
    <row r="21" spans="2:7" x14ac:dyDescent="0.25">
      <c r="B21" s="89" t="s">
        <v>579</v>
      </c>
      <c r="C21" s="89"/>
      <c r="D21" s="89"/>
      <c r="E21" s="89"/>
      <c r="F21" s="89"/>
      <c r="G21" s="89"/>
    </row>
    <row r="22" spans="2:7" x14ac:dyDescent="0.25">
      <c r="B22" s="89" t="s">
        <v>580</v>
      </c>
      <c r="C22" s="89"/>
      <c r="D22" s="89"/>
      <c r="E22" s="89"/>
      <c r="F22" s="89"/>
      <c r="G22" s="89"/>
    </row>
  </sheetData>
  <sheetProtection formatCells="0" formatColumns="0" formatRows="0" insertColumns="0" insertRows="0" insertHyperlinks="0" deleteColumns="0" deleteRows="0" sort="0" autoFilter="0" pivotTables="0"/>
  <mergeCells count="15">
    <mergeCell ref="B18:G18"/>
    <mergeCell ref="B19:G19"/>
    <mergeCell ref="B20:G20"/>
    <mergeCell ref="B21:G21"/>
    <mergeCell ref="B22:G22"/>
    <mergeCell ref="E3:E4"/>
    <mergeCell ref="G3:G4"/>
    <mergeCell ref="B15:G15"/>
    <mergeCell ref="B16:G16"/>
    <mergeCell ref="B17:G17"/>
    <mergeCell ref="B1:C1"/>
    <mergeCell ref="B2:C2"/>
    <mergeCell ref="B3:B4"/>
    <mergeCell ref="C3:C4"/>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54"/>
  <sheetViews>
    <sheetView showGridLines="0" workbookViewId="0">
      <pane ySplit="5" topLeftCell="A6" activePane="bottomLeft" state="frozen"/>
      <selection pane="bottomLeft"/>
    </sheetView>
  </sheetViews>
  <sheetFormatPr defaultRowHeight="15.75" x14ac:dyDescent="0.25"/>
  <cols>
    <col min="1" max="1" width="2.625" customWidth="1"/>
    <col min="2" max="3" width="12" customWidth="1"/>
    <col min="4" max="4" width="25" customWidth="1"/>
    <col min="5" max="5" width="12" customWidth="1"/>
    <col min="6" max="6" width="60" customWidth="1"/>
    <col min="7" max="8" width="15" customWidth="1"/>
  </cols>
  <sheetData>
    <row r="2" spans="2:8" ht="18.75" x14ac:dyDescent="0.3">
      <c r="B2" s="13" t="s">
        <v>581</v>
      </c>
      <c r="C2" s="4"/>
      <c r="D2" s="4"/>
      <c r="E2" s="4"/>
      <c r="F2" s="4"/>
      <c r="G2" s="4"/>
      <c r="H2" s="4"/>
    </row>
    <row r="3" spans="2:8" ht="16.5" x14ac:dyDescent="0.25">
      <c r="B3" s="14" t="s">
        <v>582</v>
      </c>
      <c r="C3" s="4"/>
      <c r="D3" s="4"/>
      <c r="E3" s="4"/>
      <c r="F3" s="4"/>
      <c r="G3" s="4"/>
      <c r="H3" s="4"/>
    </row>
    <row r="4" spans="2:8" ht="47.25" x14ac:dyDescent="0.25">
      <c r="B4" s="9" t="s">
        <v>583</v>
      </c>
      <c r="C4" s="9" t="s">
        <v>584</v>
      </c>
      <c r="D4" s="9" t="s">
        <v>585</v>
      </c>
      <c r="E4" s="9" t="s">
        <v>586</v>
      </c>
      <c r="F4" s="9" t="s">
        <v>587</v>
      </c>
      <c r="G4" s="9" t="s">
        <v>506</v>
      </c>
      <c r="H4" s="9" t="s">
        <v>505</v>
      </c>
    </row>
    <row r="5" spans="2:8" x14ac:dyDescent="0.25">
      <c r="B5" s="10" t="s">
        <v>559</v>
      </c>
      <c r="C5" s="10" t="s">
        <v>560</v>
      </c>
      <c r="D5" s="10" t="s">
        <v>561</v>
      </c>
      <c r="E5" s="10" t="s">
        <v>562</v>
      </c>
      <c r="F5" s="10" t="s">
        <v>563</v>
      </c>
      <c r="G5" s="10" t="s">
        <v>564</v>
      </c>
      <c r="H5" s="10" t="s">
        <v>588</v>
      </c>
    </row>
    <row r="6" spans="2:8" x14ac:dyDescent="0.25">
      <c r="B6" s="92"/>
      <c r="C6" s="92"/>
      <c r="D6" s="32"/>
      <c r="E6" s="24"/>
      <c r="F6" s="31" t="s">
        <v>589</v>
      </c>
      <c r="G6" s="28"/>
      <c r="H6" s="24" t="s">
        <v>590</v>
      </c>
    </row>
    <row r="7" spans="2:8" x14ac:dyDescent="0.25">
      <c r="B7" s="92"/>
      <c r="C7" s="92"/>
      <c r="D7" s="32"/>
      <c r="E7" s="24"/>
      <c r="F7" s="31" t="s">
        <v>591</v>
      </c>
      <c r="G7" s="28"/>
      <c r="H7" s="24" t="s">
        <v>590</v>
      </c>
    </row>
    <row r="8" spans="2:8" x14ac:dyDescent="0.25">
      <c r="B8" s="92"/>
      <c r="C8" s="92"/>
      <c r="D8" s="32"/>
      <c r="E8" s="24"/>
      <c r="F8" s="31" t="s">
        <v>592</v>
      </c>
      <c r="G8" s="28"/>
      <c r="H8" s="24" t="s">
        <v>593</v>
      </c>
    </row>
    <row r="9" spans="2:8" x14ac:dyDescent="0.25">
      <c r="B9" s="92"/>
      <c r="C9" s="92"/>
      <c r="D9" s="32"/>
      <c r="E9" s="24"/>
      <c r="F9" s="31" t="s">
        <v>594</v>
      </c>
      <c r="G9" s="28"/>
      <c r="H9" s="24" t="s">
        <v>595</v>
      </c>
    </row>
    <row r="10" spans="2:8" x14ac:dyDescent="0.25">
      <c r="B10" s="92"/>
      <c r="C10" s="92"/>
      <c r="D10" s="32"/>
      <c r="E10" s="24"/>
      <c r="F10" s="31" t="s">
        <v>596</v>
      </c>
      <c r="G10" s="28"/>
      <c r="H10" s="24" t="s">
        <v>597</v>
      </c>
    </row>
    <row r="11" spans="2:8" x14ac:dyDescent="0.25">
      <c r="B11" s="92"/>
      <c r="C11" s="92"/>
      <c r="D11" s="32"/>
      <c r="E11" s="24"/>
      <c r="F11" s="31" t="s">
        <v>598</v>
      </c>
      <c r="G11" s="28"/>
      <c r="H11" s="24" t="s">
        <v>599</v>
      </c>
    </row>
    <row r="12" spans="2:8" x14ac:dyDescent="0.25">
      <c r="B12" s="92"/>
      <c r="C12" s="92"/>
      <c r="D12" s="32"/>
      <c r="E12" s="24"/>
      <c r="F12" s="31" t="s">
        <v>600</v>
      </c>
      <c r="G12" s="28"/>
      <c r="H12" s="24" t="s">
        <v>601</v>
      </c>
    </row>
    <row r="13" spans="2:8" x14ac:dyDescent="0.25">
      <c r="B13" s="92"/>
      <c r="C13" s="92"/>
      <c r="D13" s="32"/>
      <c r="E13" s="24"/>
      <c r="F13" s="31" t="s">
        <v>602</v>
      </c>
      <c r="G13" s="28"/>
      <c r="H13" s="24" t="s">
        <v>601</v>
      </c>
    </row>
    <row r="14" spans="2:8" x14ac:dyDescent="0.25">
      <c r="B14" s="92"/>
      <c r="C14" s="92"/>
      <c r="D14" s="32"/>
      <c r="E14" s="24"/>
      <c r="F14" s="31" t="s">
        <v>603</v>
      </c>
      <c r="G14" s="28"/>
      <c r="H14" s="24" t="s">
        <v>601</v>
      </c>
    </row>
    <row r="15" spans="2:8" x14ac:dyDescent="0.25">
      <c r="B15" s="92"/>
      <c r="C15" s="92"/>
      <c r="D15" s="32"/>
      <c r="E15" s="24"/>
      <c r="F15" s="31" t="s">
        <v>604</v>
      </c>
      <c r="G15" s="28"/>
      <c r="H15" s="24" t="s">
        <v>601</v>
      </c>
    </row>
    <row r="16" spans="2:8" ht="31.5" x14ac:dyDescent="0.25">
      <c r="B16" s="92"/>
      <c r="C16" s="92"/>
      <c r="D16" s="32"/>
      <c r="E16" s="24"/>
      <c r="F16" s="31" t="s">
        <v>605</v>
      </c>
      <c r="G16" s="28"/>
      <c r="H16" s="24" t="s">
        <v>606</v>
      </c>
    </row>
    <row r="17" spans="1:8" x14ac:dyDescent="0.25">
      <c r="B17" s="92"/>
      <c r="C17" s="92"/>
      <c r="D17" s="32"/>
      <c r="E17" s="24"/>
      <c r="F17" s="31" t="s">
        <v>607</v>
      </c>
      <c r="G17" s="28"/>
      <c r="H17" s="24" t="s">
        <v>608</v>
      </c>
    </row>
    <row r="18" spans="1:8" x14ac:dyDescent="0.25">
      <c r="B18" s="92"/>
      <c r="C18" s="92"/>
      <c r="D18" s="32"/>
      <c r="E18" s="24"/>
      <c r="F18" s="31" t="s">
        <v>609</v>
      </c>
      <c r="G18" s="28"/>
      <c r="H18" s="24" t="s">
        <v>599</v>
      </c>
    </row>
    <row r="19" spans="1:8" x14ac:dyDescent="0.25">
      <c r="B19" s="92"/>
      <c r="C19" s="92"/>
      <c r="D19" s="32"/>
      <c r="E19" s="24"/>
      <c r="F19" s="31" t="s">
        <v>610</v>
      </c>
      <c r="G19" s="28"/>
      <c r="H19" s="24" t="s">
        <v>599</v>
      </c>
    </row>
    <row r="20" spans="1:8" ht="31.5" x14ac:dyDescent="0.25">
      <c r="B20" s="92"/>
      <c r="C20" s="92"/>
      <c r="D20" s="32"/>
      <c r="E20" s="24"/>
      <c r="F20" s="31" t="s">
        <v>611</v>
      </c>
      <c r="G20" s="28"/>
      <c r="H20" s="24" t="s">
        <v>593</v>
      </c>
    </row>
    <row r="21" spans="1:8" x14ac:dyDescent="0.25">
      <c r="B21" s="92"/>
      <c r="C21" s="92"/>
      <c r="D21" s="24"/>
      <c r="E21" s="24"/>
      <c r="F21" s="25" t="s">
        <v>612</v>
      </c>
      <c r="G21" s="29">
        <v>0</v>
      </c>
      <c r="H21" s="24" t="s">
        <v>613</v>
      </c>
    </row>
    <row r="22" spans="1:8" x14ac:dyDescent="0.25">
      <c r="A22" s="5" t="s">
        <v>420</v>
      </c>
    </row>
    <row r="24" spans="1:8" x14ac:dyDescent="0.25">
      <c r="B24" s="93" t="s">
        <v>573</v>
      </c>
      <c r="C24" s="75"/>
      <c r="D24" s="75"/>
      <c r="E24" s="75"/>
      <c r="F24" s="75"/>
      <c r="G24" s="75"/>
      <c r="H24" s="75"/>
    </row>
    <row r="25" spans="1:8" x14ac:dyDescent="0.25">
      <c r="B25" s="75" t="s">
        <v>614</v>
      </c>
      <c r="C25" s="75"/>
      <c r="D25" s="75"/>
      <c r="E25" s="75"/>
      <c r="F25" s="75"/>
      <c r="G25" s="75"/>
      <c r="H25" s="75"/>
    </row>
    <row r="26" spans="1:8" x14ac:dyDescent="0.25">
      <c r="B26" s="75" t="s">
        <v>615</v>
      </c>
      <c r="C26" s="75"/>
      <c r="D26" s="75"/>
      <c r="E26" s="75"/>
      <c r="F26" s="75"/>
      <c r="G26" s="75"/>
      <c r="H26" s="75"/>
    </row>
    <row r="27" spans="1:8" ht="30" customHeight="1" x14ac:dyDescent="0.25">
      <c r="B27" s="94" t="s">
        <v>616</v>
      </c>
      <c r="C27" s="94"/>
      <c r="D27" s="94"/>
      <c r="E27" s="94"/>
      <c r="F27" s="94"/>
      <c r="G27" s="75"/>
      <c r="H27" s="75"/>
    </row>
    <row r="28" spans="1:8" ht="30" customHeight="1" x14ac:dyDescent="0.25">
      <c r="B28" s="94" t="s">
        <v>617</v>
      </c>
      <c r="C28" s="94"/>
      <c r="D28" s="94"/>
      <c r="E28" s="94"/>
      <c r="F28" s="94"/>
      <c r="G28" s="75"/>
      <c r="H28" s="75"/>
    </row>
    <row r="29" spans="1:8" x14ac:dyDescent="0.25">
      <c r="B29" s="75" t="s">
        <v>618</v>
      </c>
      <c r="C29" s="75"/>
      <c r="D29" s="75"/>
      <c r="E29" s="75"/>
      <c r="F29" s="75"/>
      <c r="G29" s="75"/>
      <c r="H29" s="75"/>
    </row>
    <row r="30" spans="1:8" x14ac:dyDescent="0.25">
      <c r="B30" s="75" t="s">
        <v>619</v>
      </c>
      <c r="C30" s="75"/>
      <c r="D30" s="75"/>
      <c r="E30" s="75"/>
      <c r="F30" s="75"/>
      <c r="G30" s="75"/>
      <c r="H30" s="75"/>
    </row>
    <row r="31" spans="1:8" x14ac:dyDescent="0.25">
      <c r="B31" s="75" t="s">
        <v>620</v>
      </c>
      <c r="C31" s="75"/>
      <c r="D31" s="75"/>
      <c r="E31" s="75"/>
      <c r="F31" s="75"/>
      <c r="G31" s="75"/>
      <c r="H31" s="75"/>
    </row>
    <row r="32" spans="1:8" x14ac:dyDescent="0.25">
      <c r="B32" s="75" t="s">
        <v>621</v>
      </c>
      <c r="C32" s="75"/>
      <c r="D32" s="75"/>
      <c r="E32" s="75"/>
      <c r="F32" s="75"/>
      <c r="G32" s="75"/>
      <c r="H32" s="75"/>
    </row>
    <row r="33" spans="2:8" x14ac:dyDescent="0.25">
      <c r="B33" s="75" t="s">
        <v>622</v>
      </c>
      <c r="C33" s="75"/>
      <c r="D33" s="75"/>
      <c r="E33" s="75"/>
      <c r="F33" s="75"/>
      <c r="G33" s="75"/>
      <c r="H33" s="75"/>
    </row>
    <row r="34" spans="2:8" x14ac:dyDescent="0.25">
      <c r="B34" s="75" t="s">
        <v>623</v>
      </c>
      <c r="C34" s="75"/>
      <c r="D34" s="75"/>
      <c r="E34" s="75"/>
      <c r="F34" s="75"/>
      <c r="G34" s="75"/>
      <c r="H34" s="75"/>
    </row>
    <row r="35" spans="2:8" x14ac:dyDescent="0.25">
      <c r="B35" s="75" t="s">
        <v>624</v>
      </c>
      <c r="C35" s="75"/>
      <c r="D35" s="75"/>
      <c r="E35" s="75"/>
      <c r="F35" s="75"/>
      <c r="G35" s="75"/>
      <c r="H35" s="75"/>
    </row>
    <row r="36" spans="2:8" x14ac:dyDescent="0.25">
      <c r="B36" s="75" t="s">
        <v>625</v>
      </c>
      <c r="C36" s="75"/>
      <c r="D36" s="75"/>
      <c r="E36" s="75"/>
      <c r="F36" s="75"/>
      <c r="G36" s="75"/>
      <c r="H36" s="75"/>
    </row>
    <row r="38" spans="2:8" x14ac:dyDescent="0.25">
      <c r="B38" s="76" t="s">
        <v>626</v>
      </c>
      <c r="C38" s="76"/>
      <c r="D38" s="76"/>
      <c r="E38" s="76"/>
      <c r="F38" s="76"/>
      <c r="G38" s="76"/>
      <c r="H38" s="76"/>
    </row>
    <row r="39" spans="2:8" x14ac:dyDescent="0.25">
      <c r="B39" s="92" t="s">
        <v>627</v>
      </c>
      <c r="C39" s="92" t="s">
        <v>1</v>
      </c>
      <c r="D39" s="32" t="s">
        <v>474</v>
      </c>
      <c r="E39" s="24" t="s">
        <v>628</v>
      </c>
      <c r="F39" s="31" t="s">
        <v>589</v>
      </c>
      <c r="G39" s="28">
        <v>0</v>
      </c>
      <c r="H39" s="24" t="s">
        <v>590</v>
      </c>
    </row>
    <row r="40" spans="2:8" ht="110.25" x14ac:dyDescent="0.25">
      <c r="B40" s="92"/>
      <c r="C40" s="92"/>
      <c r="D40" s="32" t="s">
        <v>629</v>
      </c>
      <c r="E40" s="24" t="s">
        <v>630</v>
      </c>
      <c r="F40" s="31" t="s">
        <v>591</v>
      </c>
      <c r="G40" s="28">
        <v>0</v>
      </c>
      <c r="H40" s="24" t="s">
        <v>590</v>
      </c>
    </row>
    <row r="41" spans="2:8" x14ac:dyDescent="0.25">
      <c r="B41" s="92"/>
      <c r="C41" s="92"/>
      <c r="D41" s="32"/>
      <c r="E41" s="24"/>
      <c r="F41" s="31" t="s">
        <v>592</v>
      </c>
      <c r="G41" s="28">
        <v>0</v>
      </c>
      <c r="H41" s="24" t="s">
        <v>593</v>
      </c>
    </row>
    <row r="42" spans="2:8" x14ac:dyDescent="0.25">
      <c r="B42" s="92"/>
      <c r="C42" s="92"/>
      <c r="D42" s="32"/>
      <c r="E42" s="24"/>
      <c r="F42" s="31" t="s">
        <v>594</v>
      </c>
      <c r="G42" s="28">
        <v>0</v>
      </c>
      <c r="H42" s="24" t="s">
        <v>595</v>
      </c>
    </row>
    <row r="43" spans="2:8" x14ac:dyDescent="0.25">
      <c r="B43" s="92"/>
      <c r="C43" s="92"/>
      <c r="D43" s="32"/>
      <c r="E43" s="24"/>
      <c r="F43" s="31" t="s">
        <v>596</v>
      </c>
      <c r="G43" s="28">
        <v>0</v>
      </c>
      <c r="H43" s="24" t="s">
        <v>597</v>
      </c>
    </row>
    <row r="44" spans="2:8" x14ac:dyDescent="0.25">
      <c r="B44" s="92"/>
      <c r="C44" s="92"/>
      <c r="D44" s="32"/>
      <c r="E44" s="24"/>
      <c r="F44" s="31" t="s">
        <v>598</v>
      </c>
      <c r="G44" s="28">
        <v>0</v>
      </c>
      <c r="H44" s="24" t="s">
        <v>599</v>
      </c>
    </row>
    <row r="45" spans="2:8" x14ac:dyDescent="0.25">
      <c r="B45" s="92"/>
      <c r="C45" s="92"/>
      <c r="D45" s="32"/>
      <c r="E45" s="24"/>
      <c r="F45" s="31" t="s">
        <v>600</v>
      </c>
      <c r="G45" s="28">
        <v>0</v>
      </c>
      <c r="H45" s="24" t="s">
        <v>601</v>
      </c>
    </row>
    <row r="46" spans="2:8" x14ac:dyDescent="0.25">
      <c r="B46" s="92"/>
      <c r="C46" s="92"/>
      <c r="D46" s="32"/>
      <c r="E46" s="24"/>
      <c r="F46" s="31" t="s">
        <v>602</v>
      </c>
      <c r="G46" s="28">
        <v>0</v>
      </c>
      <c r="H46" s="24" t="s">
        <v>601</v>
      </c>
    </row>
    <row r="47" spans="2:8" x14ac:dyDescent="0.25">
      <c r="B47" s="92"/>
      <c r="C47" s="92"/>
      <c r="D47" s="32"/>
      <c r="E47" s="24"/>
      <c r="F47" s="31" t="s">
        <v>603</v>
      </c>
      <c r="G47" s="28">
        <v>0</v>
      </c>
      <c r="H47" s="24" t="s">
        <v>601</v>
      </c>
    </row>
    <row r="48" spans="2:8" x14ac:dyDescent="0.25">
      <c r="B48" s="92"/>
      <c r="C48" s="92"/>
      <c r="D48" s="32"/>
      <c r="E48" s="24"/>
      <c r="F48" s="31" t="s">
        <v>604</v>
      </c>
      <c r="G48" s="28">
        <v>0</v>
      </c>
      <c r="H48" s="24" t="s">
        <v>601</v>
      </c>
    </row>
    <row r="49" spans="2:8" ht="31.5" x14ac:dyDescent="0.25">
      <c r="B49" s="92"/>
      <c r="C49" s="92"/>
      <c r="D49" s="32"/>
      <c r="E49" s="24"/>
      <c r="F49" s="31" t="s">
        <v>605</v>
      </c>
      <c r="G49" s="28">
        <v>0</v>
      </c>
      <c r="H49" s="24" t="s">
        <v>606</v>
      </c>
    </row>
    <row r="50" spans="2:8" x14ac:dyDescent="0.25">
      <c r="B50" s="92"/>
      <c r="C50" s="92"/>
      <c r="D50" s="32"/>
      <c r="E50" s="24"/>
      <c r="F50" s="31" t="s">
        <v>607</v>
      </c>
      <c r="G50" s="28">
        <v>0</v>
      </c>
      <c r="H50" s="24" t="s">
        <v>608</v>
      </c>
    </row>
    <row r="51" spans="2:8" x14ac:dyDescent="0.25">
      <c r="B51" s="92"/>
      <c r="C51" s="92"/>
      <c r="D51" s="32"/>
      <c r="E51" s="24"/>
      <c r="F51" s="31" t="s">
        <v>609</v>
      </c>
      <c r="G51" s="28">
        <v>0</v>
      </c>
      <c r="H51" s="24" t="s">
        <v>599</v>
      </c>
    </row>
    <row r="52" spans="2:8" x14ac:dyDescent="0.25">
      <c r="B52" s="92"/>
      <c r="C52" s="92"/>
      <c r="D52" s="32"/>
      <c r="E52" s="24"/>
      <c r="F52" s="31" t="s">
        <v>610</v>
      </c>
      <c r="G52" s="28">
        <v>0</v>
      </c>
      <c r="H52" s="24" t="s">
        <v>599</v>
      </c>
    </row>
    <row r="53" spans="2:8" ht="31.5" x14ac:dyDescent="0.25">
      <c r="B53" s="92"/>
      <c r="C53" s="92"/>
      <c r="D53" s="32"/>
      <c r="E53" s="24"/>
      <c r="F53" s="31" t="s">
        <v>611</v>
      </c>
      <c r="G53" s="28">
        <v>0</v>
      </c>
      <c r="H53" s="24" t="s">
        <v>593</v>
      </c>
    </row>
    <row r="54" spans="2:8" x14ac:dyDescent="0.25">
      <c r="B54" s="92"/>
      <c r="C54" s="92"/>
      <c r="D54" s="24"/>
      <c r="E54" s="24"/>
      <c r="F54" s="25" t="s">
        <v>612</v>
      </c>
      <c r="G54" s="29">
        <v>0</v>
      </c>
      <c r="H54" s="24" t="s">
        <v>613</v>
      </c>
    </row>
  </sheetData>
  <sheetProtection formatCells="0" formatColumns="0" formatRows="0" insertColumns="0" insertRows="0" insertHyperlinks="0" deleteColumns="0" deleteRows="0" sort="0" autoFilter="0" pivotTables="0"/>
  <mergeCells count="18">
    <mergeCell ref="B38:H38"/>
    <mergeCell ref="B39:B54"/>
    <mergeCell ref="C39:C54"/>
    <mergeCell ref="B32:H32"/>
    <mergeCell ref="B33:H33"/>
    <mergeCell ref="B34:H34"/>
    <mergeCell ref="B35:H35"/>
    <mergeCell ref="B36:H36"/>
    <mergeCell ref="B27:H27"/>
    <mergeCell ref="B28:H28"/>
    <mergeCell ref="B29:H29"/>
    <mergeCell ref="B30:H30"/>
    <mergeCell ref="B31:H31"/>
    <mergeCell ref="B6:B21"/>
    <mergeCell ref="C6:C21"/>
    <mergeCell ref="B24:H24"/>
    <mergeCell ref="B25:H25"/>
    <mergeCell ref="B26:H26"/>
  </mergeCells>
  <dataValidations count="1">
    <dataValidation type="list" errorStyle="information" allowBlank="1" errorTitle="Giá trị nhập bị sai" error="Giá trị không đúng trong danh sách." prompt="Chọn từ danh sách" sqref="E6:E20 E39:E53" xr:uid="{00000000-0002-0000-0600-000002000000}">
      <formula1>"Thấp,Trung bình,Cao"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errorTitle="Giá trị nhập bị sai" error="Giá trị không đúng trong danh sách." prompt="Chọn từ danh sách" xr:uid="{00000000-0002-0000-0600-000000000000}">
          <x14:formula1>
            <xm:f>Data!$D$4:$D$24</xm:f>
          </x14:formula1>
          <xm:sqref>C6 C39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1"/>
  <sheetViews>
    <sheetView showGridLines="0" workbookViewId="0">
      <pane ySplit="5" topLeftCell="A6" activePane="bottomLeft" state="frozen"/>
      <selection pane="bottomLeft"/>
    </sheetView>
  </sheetViews>
  <sheetFormatPr defaultRowHeight="15.75" x14ac:dyDescent="0.25"/>
  <cols>
    <col min="1" max="1" width="2.625" customWidth="1"/>
    <col min="2" max="2" width="4.25" customWidth="1"/>
    <col min="3" max="3" width="25" customWidth="1"/>
    <col min="4" max="4" width="48" customWidth="1"/>
    <col min="5" max="5" width="14" customWidth="1"/>
    <col min="6" max="7" width="20" customWidth="1"/>
  </cols>
  <sheetData>
    <row r="2" spans="1:7" ht="18.75" x14ac:dyDescent="0.3">
      <c r="B2" s="13" t="s">
        <v>581</v>
      </c>
      <c r="C2" s="4"/>
      <c r="D2" s="4"/>
      <c r="E2" s="4"/>
      <c r="F2" s="4"/>
      <c r="G2" s="4"/>
    </row>
    <row r="3" spans="1:7" x14ac:dyDescent="0.25">
      <c r="B3" s="4" t="s">
        <v>631</v>
      </c>
      <c r="C3" s="4"/>
      <c r="D3" s="4"/>
      <c r="E3" s="4"/>
      <c r="F3" s="4"/>
      <c r="G3" s="4"/>
    </row>
    <row r="4" spans="1:7" ht="94.5" x14ac:dyDescent="0.25">
      <c r="B4" s="9" t="s">
        <v>425</v>
      </c>
      <c r="C4" s="9" t="s">
        <v>632</v>
      </c>
      <c r="D4" s="9" t="s">
        <v>633</v>
      </c>
      <c r="E4" s="9" t="s">
        <v>634</v>
      </c>
      <c r="F4" s="9" t="s">
        <v>635</v>
      </c>
      <c r="G4" s="9" t="s">
        <v>636</v>
      </c>
    </row>
    <row r="5" spans="1:7" x14ac:dyDescent="0.25">
      <c r="B5" s="10" t="s">
        <v>559</v>
      </c>
      <c r="C5" s="10" t="s">
        <v>560</v>
      </c>
      <c r="D5" s="10" t="s">
        <v>561</v>
      </c>
      <c r="E5" s="10" t="s">
        <v>562</v>
      </c>
      <c r="F5" s="10" t="s">
        <v>563</v>
      </c>
      <c r="G5" s="10" t="s">
        <v>564</v>
      </c>
    </row>
    <row r="6" spans="1:7" x14ac:dyDescent="0.25">
      <c r="B6" s="95" t="s">
        <v>637</v>
      </c>
      <c r="C6" s="87"/>
      <c r="D6" s="87"/>
      <c r="E6" s="87"/>
      <c r="F6" s="87"/>
      <c r="G6" s="87"/>
    </row>
    <row r="7" spans="1:7" x14ac:dyDescent="0.25">
      <c r="B7" s="96">
        <v>1</v>
      </c>
      <c r="C7" s="97" t="s">
        <v>1</v>
      </c>
      <c r="D7" s="11" t="s">
        <v>638</v>
      </c>
      <c r="E7" s="33" t="s">
        <v>630</v>
      </c>
      <c r="F7" s="33" t="s">
        <v>435</v>
      </c>
      <c r="G7" s="33" t="s">
        <v>630</v>
      </c>
    </row>
    <row r="8" spans="1:7" x14ac:dyDescent="0.25">
      <c r="B8" s="96">
        <v>2</v>
      </c>
      <c r="C8" s="97" t="s">
        <v>8</v>
      </c>
      <c r="D8" s="11" t="s">
        <v>638</v>
      </c>
      <c r="E8" s="33" t="s">
        <v>628</v>
      </c>
      <c r="F8" s="33" t="s">
        <v>442</v>
      </c>
      <c r="G8" s="33" t="s">
        <v>628</v>
      </c>
    </row>
    <row r="9" spans="1:7" x14ac:dyDescent="0.25">
      <c r="B9" s="95" t="s">
        <v>639</v>
      </c>
      <c r="C9" s="80"/>
      <c r="D9" s="87"/>
      <c r="E9" s="87"/>
      <c r="F9" s="87"/>
      <c r="G9" s="87"/>
    </row>
    <row r="10" spans="1:7" x14ac:dyDescent="0.25">
      <c r="B10" s="1"/>
      <c r="C10" s="12"/>
      <c r="D10" s="1"/>
      <c r="E10" s="1"/>
      <c r="F10" s="1"/>
      <c r="G10" s="1"/>
    </row>
    <row r="11" spans="1:7" x14ac:dyDescent="0.25">
      <c r="A11" s="5" t="s">
        <v>420</v>
      </c>
      <c r="C11" s="8"/>
    </row>
    <row r="12" spans="1:7" x14ac:dyDescent="0.25">
      <c r="B12" s="98" t="s">
        <v>640</v>
      </c>
      <c r="C12" s="89"/>
      <c r="D12" s="99"/>
      <c r="E12" s="99"/>
      <c r="F12" s="99"/>
      <c r="G12" s="99"/>
    </row>
    <row r="13" spans="1:7" ht="180" customHeight="1" x14ac:dyDescent="0.25">
      <c r="B13" s="77" t="s">
        <v>641</v>
      </c>
      <c r="C13" s="100"/>
      <c r="D13" s="77"/>
      <c r="E13" s="77"/>
      <c r="F13" s="77"/>
      <c r="G13" s="77"/>
    </row>
    <row r="14" spans="1:7" x14ac:dyDescent="0.25">
      <c r="C14" s="8"/>
    </row>
    <row r="15" spans="1:7" x14ac:dyDescent="0.25">
      <c r="B15" t="s">
        <v>642</v>
      </c>
      <c r="C15" s="8"/>
    </row>
    <row r="16" spans="1:7" ht="63" x14ac:dyDescent="0.25">
      <c r="B16" s="96">
        <v>1</v>
      </c>
      <c r="C16" s="97" t="s">
        <v>1</v>
      </c>
      <c r="D16" s="11" t="s">
        <v>643</v>
      </c>
      <c r="E16" s="33" t="s">
        <v>630</v>
      </c>
      <c r="F16" s="33" t="s">
        <v>435</v>
      </c>
      <c r="G16" s="33" t="s">
        <v>628</v>
      </c>
    </row>
    <row r="17" spans="2:7" ht="63" x14ac:dyDescent="0.25">
      <c r="B17" s="96"/>
      <c r="C17" s="97"/>
      <c r="D17" s="11" t="s">
        <v>643</v>
      </c>
      <c r="E17" s="33" t="s">
        <v>644</v>
      </c>
      <c r="F17" s="33" t="s">
        <v>442</v>
      </c>
      <c r="G17" s="33" t="s">
        <v>630</v>
      </c>
    </row>
    <row r="18" spans="2:7" x14ac:dyDescent="0.25">
      <c r="C18" s="8"/>
    </row>
    <row r="19" spans="2:7" x14ac:dyDescent="0.25">
      <c r="B19" t="s">
        <v>645</v>
      </c>
      <c r="C19" s="8"/>
    </row>
    <row r="20" spans="2:7" ht="63" x14ac:dyDescent="0.25">
      <c r="B20" s="96">
        <v>1</v>
      </c>
      <c r="C20" s="97" t="s">
        <v>23</v>
      </c>
      <c r="D20" s="11" t="s">
        <v>643</v>
      </c>
      <c r="E20" s="33" t="s">
        <v>630</v>
      </c>
      <c r="F20" s="33" t="s">
        <v>435</v>
      </c>
      <c r="G20" s="33" t="s">
        <v>628</v>
      </c>
    </row>
    <row r="21" spans="2:7" ht="63" x14ac:dyDescent="0.25">
      <c r="B21" s="96"/>
      <c r="C21" s="97"/>
      <c r="D21" s="11" t="s">
        <v>643</v>
      </c>
      <c r="E21" s="33" t="s">
        <v>644</v>
      </c>
      <c r="F21" s="33" t="s">
        <v>442</v>
      </c>
      <c r="G21" s="33" t="s">
        <v>630</v>
      </c>
    </row>
  </sheetData>
  <sheetProtection formatCells="0" formatColumns="0" formatRows="0" insertColumns="0" insertRows="0" insertHyperlinks="0" deleteColumns="0" deleteRows="0" sort="0" autoFilter="0" pivotTables="0"/>
  <mergeCells count="12">
    <mergeCell ref="B20:B21"/>
    <mergeCell ref="C20:C21"/>
    <mergeCell ref="B9:G9"/>
    <mergeCell ref="B12:G12"/>
    <mergeCell ref="B13:G13"/>
    <mergeCell ref="B16:B17"/>
    <mergeCell ref="C16:C17"/>
    <mergeCell ref="B6:G6"/>
    <mergeCell ref="B7"/>
    <mergeCell ref="C7"/>
    <mergeCell ref="B8"/>
    <mergeCell ref="C8"/>
  </mergeCells>
  <dataValidations count="2">
    <dataValidation type="list" errorStyle="information" allowBlank="1" errorTitle="Giá trị nhập bị sai" error="Giá trị không đúng trong danh sách." prompt="Chọn từ danh sách" sqref="E7:E8 G20:G21 G16:G17 G7:G8 E20:E21 E16:E17" xr:uid="{00000000-0002-0000-0700-000003000000}">
      <formula1>"Thấp,Trung bình,Cao"</formula1>
    </dataValidation>
    <dataValidation type="list" errorStyle="information" allowBlank="1" errorTitle="Giá trị nhập bị sai" error="Giá trị không đúng trong danh sách." prompt="Chọn từ danh sách" sqref="F7:F8 F20:F21 F16:F17" xr:uid="{00000000-0002-0000-0700-000006000000}">
      <formula1>"Giảm,Giữ Nguyên,Tăng"</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errorTitle="Giá trị nhập bị sai" error="Giá trị không đúng trong danh sách." prompt="Chọn từ danh sách" xr:uid="{00000000-0002-0000-0700-000000000000}">
          <x14:formula1>
            <xm:f>Data!$D$4:$D$24</xm:f>
          </x14:formula1>
          <xm:sqref>C7:C8 C16</xm:sqref>
        </x14:dataValidation>
        <x14:dataValidation type="list" errorStyle="information" allowBlank="1" errorTitle="Giá trị nhập bị sai" error="Giá trị không đúng trong danh sách." prompt="Chọn từ danh sách" xr:uid="{00000000-0002-0000-0700-000002000000}">
          <x14:formula1>
            <xm:f>Data!$D$27:$D$30</xm:f>
          </x14:formula1>
          <xm:sqref>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32"/>
  <sheetViews>
    <sheetView showGridLines="0" workbookViewId="0">
      <pane ySplit="7" topLeftCell="A8" activePane="bottomLeft" state="frozen"/>
      <selection pane="bottomLeft"/>
    </sheetView>
  </sheetViews>
  <sheetFormatPr defaultRowHeight="15.75" x14ac:dyDescent="0.25"/>
  <cols>
    <col min="1" max="1" width="2.625" customWidth="1"/>
    <col min="2" max="2" width="4.25" customWidth="1"/>
    <col min="3" max="3" width="25" customWidth="1"/>
    <col min="4" max="22" width="10" customWidth="1"/>
  </cols>
  <sheetData>
    <row r="2" spans="2:22" x14ac:dyDescent="0.25">
      <c r="B2" s="101" t="s">
        <v>646</v>
      </c>
      <c r="C2" s="102"/>
      <c r="D2" s="102"/>
      <c r="E2" s="102"/>
      <c r="F2" s="102"/>
      <c r="G2" s="102"/>
      <c r="H2" s="102"/>
      <c r="I2" s="102"/>
      <c r="J2" s="102"/>
      <c r="K2" s="102"/>
      <c r="L2" s="102"/>
      <c r="M2" s="102"/>
      <c r="N2" s="102"/>
      <c r="O2" s="102"/>
      <c r="P2" s="102"/>
      <c r="Q2" s="102"/>
      <c r="R2" s="102"/>
      <c r="S2" s="102"/>
      <c r="T2" s="102"/>
      <c r="U2" s="102"/>
      <c r="V2" s="102"/>
    </row>
    <row r="3" spans="2:22" x14ac:dyDescent="0.25">
      <c r="B3" s="21"/>
      <c r="C3" s="21"/>
      <c r="D3" s="21"/>
      <c r="E3" s="21"/>
      <c r="F3" s="21"/>
      <c r="G3" s="21"/>
      <c r="H3" s="21"/>
      <c r="I3" s="21"/>
      <c r="J3" s="21"/>
      <c r="K3" s="21"/>
      <c r="L3" s="21"/>
      <c r="M3" s="21"/>
      <c r="N3" s="21"/>
      <c r="O3" s="21"/>
      <c r="P3" s="21"/>
      <c r="Q3" s="21"/>
      <c r="R3" s="21"/>
      <c r="S3" s="21"/>
      <c r="T3" s="21"/>
      <c r="U3" s="21"/>
      <c r="V3" s="21"/>
    </row>
    <row r="4" spans="2:22" x14ac:dyDescent="0.25">
      <c r="B4" s="78" t="s">
        <v>425</v>
      </c>
      <c r="C4" s="78" t="s">
        <v>460</v>
      </c>
      <c r="D4" s="78" t="s">
        <v>647</v>
      </c>
      <c r="E4" s="78"/>
      <c r="F4" s="78"/>
      <c r="G4" s="78"/>
      <c r="H4" s="78"/>
      <c r="I4" s="78"/>
      <c r="J4" s="78"/>
      <c r="K4" s="78"/>
      <c r="L4" s="78"/>
      <c r="M4" s="78"/>
      <c r="N4" s="78"/>
      <c r="O4" s="78"/>
      <c r="P4" s="78"/>
      <c r="Q4" s="78"/>
      <c r="R4" s="78"/>
      <c r="S4" s="78"/>
      <c r="T4" s="78"/>
      <c r="U4" s="78" t="s">
        <v>462</v>
      </c>
      <c r="V4" s="78"/>
    </row>
    <row r="5" spans="2:22" ht="31.5" x14ac:dyDescent="0.25">
      <c r="B5" s="78"/>
      <c r="C5" s="78"/>
      <c r="D5" s="78" t="s">
        <v>648</v>
      </c>
      <c r="E5" s="78"/>
      <c r="F5" s="78" t="s">
        <v>649</v>
      </c>
      <c r="G5" s="78"/>
      <c r="H5" s="9" t="s">
        <v>650</v>
      </c>
      <c r="I5" s="78" t="s">
        <v>651</v>
      </c>
      <c r="J5" s="78"/>
      <c r="K5" s="78" t="s">
        <v>652</v>
      </c>
      <c r="L5" s="78"/>
      <c r="M5" s="78" t="s">
        <v>653</v>
      </c>
      <c r="N5" s="78"/>
      <c r="O5" s="78" t="s">
        <v>654</v>
      </c>
      <c r="P5" s="78"/>
      <c r="Q5" s="78" t="s">
        <v>655</v>
      </c>
      <c r="R5" s="78"/>
      <c r="S5" s="78" t="s">
        <v>656</v>
      </c>
      <c r="T5" s="78"/>
      <c r="U5" s="78"/>
      <c r="V5" s="78"/>
    </row>
    <row r="6" spans="2:22" x14ac:dyDescent="0.25">
      <c r="B6" s="103"/>
      <c r="C6" s="103"/>
      <c r="D6" s="35" t="s">
        <v>469</v>
      </c>
      <c r="E6" s="35" t="s">
        <v>468</v>
      </c>
      <c r="F6" s="35" t="s">
        <v>469</v>
      </c>
      <c r="G6" s="35" t="s">
        <v>468</v>
      </c>
      <c r="H6" s="35"/>
      <c r="I6" s="35" t="s">
        <v>469</v>
      </c>
      <c r="J6" s="35" t="s">
        <v>468</v>
      </c>
      <c r="K6" s="35" t="s">
        <v>469</v>
      </c>
      <c r="L6" s="35" t="s">
        <v>468</v>
      </c>
      <c r="M6" s="35" t="s">
        <v>469</v>
      </c>
      <c r="N6" s="35" t="s">
        <v>468</v>
      </c>
      <c r="O6" s="35" t="s">
        <v>469</v>
      </c>
      <c r="P6" s="35" t="s">
        <v>468</v>
      </c>
      <c r="Q6" s="35" t="s">
        <v>469</v>
      </c>
      <c r="R6" s="35" t="s">
        <v>468</v>
      </c>
      <c r="S6" s="35" t="s">
        <v>469</v>
      </c>
      <c r="T6" s="35" t="s">
        <v>657</v>
      </c>
      <c r="U6" s="35" t="s">
        <v>469</v>
      </c>
      <c r="V6" s="35" t="s">
        <v>657</v>
      </c>
    </row>
    <row r="7" spans="2:22" x14ac:dyDescent="0.25">
      <c r="B7" s="104" t="s">
        <v>658</v>
      </c>
      <c r="C7" s="104"/>
      <c r="D7" s="37">
        <f t="shared" ref="D7:T7" si="0">SUM(D8:D29)</f>
        <v>361</v>
      </c>
      <c r="E7" s="37">
        <f t="shared" si="0"/>
        <v>774</v>
      </c>
      <c r="F7" s="37">
        <f t="shared" si="0"/>
        <v>996</v>
      </c>
      <c r="G7" s="37">
        <f t="shared" si="0"/>
        <v>2191</v>
      </c>
      <c r="H7" s="37">
        <f t="shared" si="0"/>
        <v>127</v>
      </c>
      <c r="I7" s="37">
        <f t="shared" si="0"/>
        <v>133</v>
      </c>
      <c r="J7" s="37">
        <f t="shared" si="0"/>
        <v>181</v>
      </c>
      <c r="K7" s="37">
        <f t="shared" si="0"/>
        <v>117</v>
      </c>
      <c r="L7" s="37">
        <f t="shared" si="0"/>
        <v>255</v>
      </c>
      <c r="M7" s="37">
        <f t="shared" si="0"/>
        <v>50</v>
      </c>
      <c r="N7" s="37">
        <f t="shared" si="0"/>
        <v>114</v>
      </c>
      <c r="O7" s="37">
        <f t="shared" si="0"/>
        <v>58</v>
      </c>
      <c r="P7" s="37">
        <f t="shared" si="0"/>
        <v>91</v>
      </c>
      <c r="Q7" s="37">
        <f t="shared" si="0"/>
        <v>0</v>
      </c>
      <c r="R7" s="37">
        <f t="shared" si="0"/>
        <v>0</v>
      </c>
      <c r="S7" s="37">
        <f t="shared" si="0"/>
        <v>1842</v>
      </c>
      <c r="T7" s="37">
        <f t="shared" si="0"/>
        <v>3733</v>
      </c>
      <c r="U7" s="39">
        <f>IF('A5'!F7 &gt; 0, (S7/'A5'!F7)*100, "(-)")</f>
        <v>44.109195402299001</v>
      </c>
      <c r="V7" s="39">
        <f>IF('A5'!E7 &gt;0, (T7/'A5'!E7)*100, "(-)")</f>
        <v>44.992165843076002</v>
      </c>
    </row>
    <row r="8" spans="2:22" x14ac:dyDescent="0.25">
      <c r="B8" s="1">
        <v>1</v>
      </c>
      <c r="C8" s="1" t="s">
        <v>475</v>
      </c>
      <c r="D8" s="17">
        <v>15</v>
      </c>
      <c r="E8" s="17">
        <v>30</v>
      </c>
      <c r="F8" s="17">
        <v>37</v>
      </c>
      <c r="G8" s="17">
        <v>85</v>
      </c>
      <c r="H8" s="17">
        <v>8</v>
      </c>
      <c r="I8" s="17">
        <v>6</v>
      </c>
      <c r="J8" s="17">
        <v>10</v>
      </c>
      <c r="K8" s="17">
        <v>8</v>
      </c>
      <c r="L8" s="17">
        <v>18</v>
      </c>
      <c r="M8" s="17">
        <v>3</v>
      </c>
      <c r="N8" s="17">
        <v>8</v>
      </c>
      <c r="O8" s="17">
        <v>4</v>
      </c>
      <c r="P8" s="17">
        <v>6</v>
      </c>
      <c r="Q8" s="17">
        <v>0</v>
      </c>
      <c r="R8" s="17">
        <v>0</v>
      </c>
      <c r="S8" s="38">
        <f t="shared" ref="S8:S29" si="1">(D8+F8+H8+I8+K8+M8+O8+Q8)</f>
        <v>81</v>
      </c>
      <c r="T8" s="38">
        <f t="shared" ref="T8:T29" si="2">(E8+G8+J8+L8+N8+P8+R8+H8)</f>
        <v>165</v>
      </c>
      <c r="U8" s="20">
        <f>IF('A5'!F8&gt;0, (S8/'A5'!F8)*100, "(-)")</f>
        <v>22.625698324022</v>
      </c>
      <c r="V8" s="20">
        <f>IF('A5'!E8&gt;0, (T8/'A5'!E8)*100, "(-)")</f>
        <v>26.0663507109</v>
      </c>
    </row>
    <row r="9" spans="2:22" x14ac:dyDescent="0.25">
      <c r="B9" s="1">
        <v>2</v>
      </c>
      <c r="C9" s="1" t="s">
        <v>476</v>
      </c>
      <c r="D9" s="17">
        <v>3</v>
      </c>
      <c r="E9" s="17">
        <v>8</v>
      </c>
      <c r="F9" s="17">
        <v>22</v>
      </c>
      <c r="G9" s="17">
        <v>29</v>
      </c>
      <c r="H9" s="17">
        <v>5</v>
      </c>
      <c r="I9" s="17">
        <v>9</v>
      </c>
      <c r="J9" s="17">
        <v>11</v>
      </c>
      <c r="K9" s="17">
        <v>4</v>
      </c>
      <c r="L9" s="17">
        <v>6</v>
      </c>
      <c r="M9" s="17">
        <v>2</v>
      </c>
      <c r="N9" s="17">
        <v>5</v>
      </c>
      <c r="O9" s="17">
        <v>1</v>
      </c>
      <c r="P9" s="17">
        <v>1</v>
      </c>
      <c r="Q9" s="17">
        <v>0</v>
      </c>
      <c r="R9" s="17">
        <v>0</v>
      </c>
      <c r="S9" s="38">
        <f t="shared" si="1"/>
        <v>46</v>
      </c>
      <c r="T9" s="38">
        <f t="shared" si="2"/>
        <v>65</v>
      </c>
      <c r="U9" s="20">
        <f>IF('A5'!F9&gt;0, (S9/'A5'!F9)*100, "(-)")</f>
        <v>36.799999999999997</v>
      </c>
      <c r="V9" s="20">
        <f>IF('A5'!E9&gt;0, (T9/'A5'!E9)*100, "(-)")</f>
        <v>35.135135135135002</v>
      </c>
    </row>
    <row r="10" spans="2:22" x14ac:dyDescent="0.25">
      <c r="B10" s="1">
        <v>3</v>
      </c>
      <c r="C10" s="1" t="s">
        <v>477</v>
      </c>
      <c r="D10" s="17">
        <v>8</v>
      </c>
      <c r="E10" s="17">
        <v>20</v>
      </c>
      <c r="F10" s="17">
        <v>32</v>
      </c>
      <c r="G10" s="17">
        <v>110</v>
      </c>
      <c r="H10" s="17">
        <v>7</v>
      </c>
      <c r="I10" s="17">
        <v>9</v>
      </c>
      <c r="J10" s="17">
        <v>12</v>
      </c>
      <c r="K10" s="17">
        <v>1</v>
      </c>
      <c r="L10" s="17">
        <v>4</v>
      </c>
      <c r="M10" s="17">
        <v>1</v>
      </c>
      <c r="N10" s="17">
        <v>2</v>
      </c>
      <c r="O10" s="17">
        <v>1</v>
      </c>
      <c r="P10" s="17">
        <v>3</v>
      </c>
      <c r="Q10" s="17">
        <v>0</v>
      </c>
      <c r="R10" s="17">
        <v>0</v>
      </c>
      <c r="S10" s="38">
        <f t="shared" si="1"/>
        <v>59</v>
      </c>
      <c r="T10" s="38">
        <f t="shared" si="2"/>
        <v>158</v>
      </c>
      <c r="U10" s="20">
        <f>IF('A5'!F10&gt;0, (S10/'A5'!F10)*100, "(-)")</f>
        <v>34.502923976608002</v>
      </c>
      <c r="V10" s="20">
        <f>IF('A5'!E10&gt;0, (T10/'A5'!E10)*100, "(-)")</f>
        <v>57.246376811593997</v>
      </c>
    </row>
    <row r="11" spans="2:22" x14ac:dyDescent="0.25">
      <c r="B11" s="1">
        <v>4</v>
      </c>
      <c r="C11" s="1" t="s">
        <v>478</v>
      </c>
      <c r="D11" s="17">
        <v>13</v>
      </c>
      <c r="E11" s="17">
        <v>30</v>
      </c>
      <c r="F11" s="17">
        <v>38</v>
      </c>
      <c r="G11" s="17">
        <v>110</v>
      </c>
      <c r="H11" s="17">
        <v>7</v>
      </c>
      <c r="I11" s="17">
        <v>9</v>
      </c>
      <c r="J11" s="17">
        <v>11</v>
      </c>
      <c r="K11" s="17">
        <v>5</v>
      </c>
      <c r="L11" s="17">
        <v>17</v>
      </c>
      <c r="M11" s="17">
        <v>3</v>
      </c>
      <c r="N11" s="17">
        <v>5</v>
      </c>
      <c r="O11" s="17">
        <v>2</v>
      </c>
      <c r="P11" s="17">
        <v>4</v>
      </c>
      <c r="Q11" s="17">
        <v>0</v>
      </c>
      <c r="R11" s="17">
        <v>0</v>
      </c>
      <c r="S11" s="38">
        <f t="shared" si="1"/>
        <v>77</v>
      </c>
      <c r="T11" s="38">
        <f t="shared" si="2"/>
        <v>184</v>
      </c>
      <c r="U11" s="20">
        <f>IF('A5'!F11&gt;0, (S11/'A5'!F11)*100, "(-)")</f>
        <v>78.571428571428996</v>
      </c>
      <c r="V11" s="20">
        <f>IF('A5'!E11&gt;0, (T11/'A5'!E11)*100, "(-)")</f>
        <v>76.348547717841996</v>
      </c>
    </row>
    <row r="12" spans="2:22" x14ac:dyDescent="0.25">
      <c r="B12" s="1">
        <v>5</v>
      </c>
      <c r="C12" s="1" t="s">
        <v>479</v>
      </c>
      <c r="D12" s="17">
        <v>29</v>
      </c>
      <c r="E12" s="17">
        <v>70</v>
      </c>
      <c r="F12" s="17">
        <v>53</v>
      </c>
      <c r="G12" s="17">
        <v>110</v>
      </c>
      <c r="H12" s="17">
        <v>9</v>
      </c>
      <c r="I12" s="17">
        <v>6</v>
      </c>
      <c r="J12" s="17">
        <v>9</v>
      </c>
      <c r="K12" s="17">
        <v>5</v>
      </c>
      <c r="L12" s="17">
        <v>9</v>
      </c>
      <c r="M12" s="17">
        <v>1</v>
      </c>
      <c r="N12" s="17">
        <v>2</v>
      </c>
      <c r="O12" s="17">
        <v>3</v>
      </c>
      <c r="P12" s="17">
        <v>3</v>
      </c>
      <c r="Q12" s="17">
        <v>0</v>
      </c>
      <c r="R12" s="17">
        <v>0</v>
      </c>
      <c r="S12" s="38">
        <f t="shared" si="1"/>
        <v>106</v>
      </c>
      <c r="T12" s="38">
        <f t="shared" si="2"/>
        <v>212</v>
      </c>
      <c r="U12" s="20">
        <f>IF('A5'!F12&gt;0, (S12/'A5'!F12)*100, "(-)")</f>
        <v>90.598290598291001</v>
      </c>
      <c r="V12" s="20">
        <f>IF('A5'!E12&gt;0, (T12/'A5'!E12)*100, "(-)")</f>
        <v>67.948717948717999</v>
      </c>
    </row>
    <row r="13" spans="2:22" x14ac:dyDescent="0.25">
      <c r="B13" s="1">
        <v>6</v>
      </c>
      <c r="C13" s="1" t="s">
        <v>480</v>
      </c>
      <c r="D13" s="17">
        <v>20</v>
      </c>
      <c r="E13" s="17">
        <v>45</v>
      </c>
      <c r="F13" s="17">
        <v>63</v>
      </c>
      <c r="G13" s="17">
        <v>120</v>
      </c>
      <c r="H13" s="17">
        <v>5</v>
      </c>
      <c r="I13" s="17">
        <v>2</v>
      </c>
      <c r="J13" s="17">
        <v>5</v>
      </c>
      <c r="K13" s="17">
        <v>3</v>
      </c>
      <c r="L13" s="17">
        <v>9</v>
      </c>
      <c r="M13" s="17">
        <v>4</v>
      </c>
      <c r="N13" s="17">
        <v>9</v>
      </c>
      <c r="O13" s="17">
        <v>2</v>
      </c>
      <c r="P13" s="17">
        <v>5</v>
      </c>
      <c r="Q13" s="17">
        <v>0</v>
      </c>
      <c r="R13" s="17">
        <v>0</v>
      </c>
      <c r="S13" s="38">
        <f t="shared" si="1"/>
        <v>99</v>
      </c>
      <c r="T13" s="38">
        <f t="shared" si="2"/>
        <v>198</v>
      </c>
      <c r="U13" s="20">
        <f>IF('A5'!F13&gt;0, (S13/'A5'!F13)*100, "(-)")</f>
        <v>98.019801980197997</v>
      </c>
      <c r="V13" s="20">
        <f>IF('A5'!E13&gt;0, (T13/'A5'!E13)*100, "(-)")</f>
        <v>63.461538461537998</v>
      </c>
    </row>
    <row r="14" spans="2:22" x14ac:dyDescent="0.25">
      <c r="B14" s="1">
        <v>7</v>
      </c>
      <c r="C14" s="1" t="s">
        <v>481</v>
      </c>
      <c r="D14" s="17">
        <v>21</v>
      </c>
      <c r="E14" s="17">
        <v>37</v>
      </c>
      <c r="F14" s="17">
        <v>53</v>
      </c>
      <c r="G14" s="17">
        <v>125</v>
      </c>
      <c r="H14" s="17">
        <v>6</v>
      </c>
      <c r="I14" s="17">
        <v>5</v>
      </c>
      <c r="J14" s="17">
        <v>7</v>
      </c>
      <c r="K14" s="17">
        <v>8</v>
      </c>
      <c r="L14" s="17">
        <v>9</v>
      </c>
      <c r="M14" s="17">
        <v>3</v>
      </c>
      <c r="N14" s="17">
        <v>8</v>
      </c>
      <c r="O14" s="17">
        <v>3</v>
      </c>
      <c r="P14" s="17">
        <v>3</v>
      </c>
      <c r="Q14" s="17">
        <v>0</v>
      </c>
      <c r="R14" s="17">
        <v>0</v>
      </c>
      <c r="S14" s="38">
        <f t="shared" si="1"/>
        <v>99</v>
      </c>
      <c r="T14" s="38">
        <f t="shared" si="2"/>
        <v>195</v>
      </c>
      <c r="U14" s="20">
        <f>IF('A5'!F14&gt;0, (S14/'A5'!F14)*100, "(-)")</f>
        <v>71.739130434782993</v>
      </c>
      <c r="V14" s="20">
        <f>IF('A5'!E14&gt;0, (T14/'A5'!E14)*100, "(-)")</f>
        <v>66.780821917807998</v>
      </c>
    </row>
    <row r="15" spans="2:22" x14ac:dyDescent="0.25">
      <c r="B15" s="1">
        <v>8</v>
      </c>
      <c r="C15" s="1" t="s">
        <v>482</v>
      </c>
      <c r="D15" s="17">
        <v>18</v>
      </c>
      <c r="E15" s="17">
        <v>37</v>
      </c>
      <c r="F15" s="17">
        <v>45</v>
      </c>
      <c r="G15" s="17">
        <v>103</v>
      </c>
      <c r="H15" s="17">
        <v>8</v>
      </c>
      <c r="I15" s="17">
        <v>4</v>
      </c>
      <c r="J15" s="17">
        <v>4</v>
      </c>
      <c r="K15" s="17">
        <v>5</v>
      </c>
      <c r="L15" s="17">
        <v>11</v>
      </c>
      <c r="M15" s="17">
        <v>0</v>
      </c>
      <c r="N15" s="17">
        <v>2</v>
      </c>
      <c r="O15" s="17">
        <v>0</v>
      </c>
      <c r="P15" s="17">
        <v>3</v>
      </c>
      <c r="Q15" s="17">
        <v>0</v>
      </c>
      <c r="R15" s="17">
        <v>0</v>
      </c>
      <c r="S15" s="38">
        <f t="shared" si="1"/>
        <v>80</v>
      </c>
      <c r="T15" s="38">
        <f t="shared" si="2"/>
        <v>168</v>
      </c>
      <c r="U15" s="20">
        <f>IF('A5'!F15&gt;0, (S15/'A5'!F15)*100, "(-)")</f>
        <v>41.450777202072999</v>
      </c>
      <c r="V15" s="20">
        <f>IF('A5'!E15&gt;0, (T15/'A5'!E15)*100, "(-)")</f>
        <v>48.275862068965999</v>
      </c>
    </row>
    <row r="16" spans="2:22" x14ac:dyDescent="0.25">
      <c r="B16" s="1">
        <v>9</v>
      </c>
      <c r="C16" s="1" t="s">
        <v>483</v>
      </c>
      <c r="D16" s="17">
        <v>21</v>
      </c>
      <c r="E16" s="17">
        <v>38</v>
      </c>
      <c r="F16" s="17">
        <v>65</v>
      </c>
      <c r="G16" s="17">
        <v>120</v>
      </c>
      <c r="H16" s="17">
        <v>5</v>
      </c>
      <c r="I16" s="17">
        <v>4</v>
      </c>
      <c r="J16" s="17">
        <v>4</v>
      </c>
      <c r="K16" s="17">
        <v>8</v>
      </c>
      <c r="L16" s="17">
        <v>18</v>
      </c>
      <c r="M16" s="17">
        <v>1</v>
      </c>
      <c r="N16" s="17">
        <v>5</v>
      </c>
      <c r="O16" s="17">
        <v>4</v>
      </c>
      <c r="P16" s="17">
        <v>7</v>
      </c>
      <c r="Q16" s="17">
        <v>0</v>
      </c>
      <c r="R16" s="17">
        <v>0</v>
      </c>
      <c r="S16" s="38">
        <f t="shared" si="1"/>
        <v>108</v>
      </c>
      <c r="T16" s="38">
        <f t="shared" si="2"/>
        <v>197</v>
      </c>
      <c r="U16" s="20">
        <f>IF('A5'!F16&gt;0, (S16/'A5'!F16)*100, "(-)")</f>
        <v>44.262295081966997</v>
      </c>
      <c r="V16" s="20">
        <f>IF('A5'!E16&gt;0, (T16/'A5'!E16)*100, "(-)")</f>
        <v>37.523809523810002</v>
      </c>
    </row>
    <row r="17" spans="1:22" x14ac:dyDescent="0.25">
      <c r="B17" s="1">
        <v>10</v>
      </c>
      <c r="C17" s="1" t="s">
        <v>484</v>
      </c>
      <c r="D17" s="17">
        <v>4</v>
      </c>
      <c r="E17" s="17">
        <v>7</v>
      </c>
      <c r="F17" s="17">
        <v>10</v>
      </c>
      <c r="G17" s="17">
        <v>45</v>
      </c>
      <c r="H17" s="17">
        <v>3</v>
      </c>
      <c r="I17" s="17">
        <v>1</v>
      </c>
      <c r="J17" s="17">
        <v>1</v>
      </c>
      <c r="K17" s="17">
        <v>2</v>
      </c>
      <c r="L17" s="17">
        <v>5</v>
      </c>
      <c r="M17" s="17">
        <v>0</v>
      </c>
      <c r="N17" s="17">
        <v>0</v>
      </c>
      <c r="O17" s="17">
        <v>3</v>
      </c>
      <c r="P17" s="17">
        <v>4</v>
      </c>
      <c r="Q17" s="17">
        <v>0</v>
      </c>
      <c r="R17" s="17">
        <v>0</v>
      </c>
      <c r="S17" s="38">
        <f t="shared" si="1"/>
        <v>23</v>
      </c>
      <c r="T17" s="38">
        <f t="shared" si="2"/>
        <v>65</v>
      </c>
      <c r="U17" s="20">
        <f>IF('A5'!F17&gt;0, (S17/'A5'!F17)*100, "(-)")</f>
        <v>14.74358974359</v>
      </c>
      <c r="V17" s="20">
        <f>IF('A5'!E17&gt;0, (T17/'A5'!E17)*100, "(-)")</f>
        <v>20.569620253164999</v>
      </c>
    </row>
    <row r="18" spans="1:22" x14ac:dyDescent="0.25">
      <c r="B18" s="1">
        <v>11</v>
      </c>
      <c r="C18" s="1" t="s">
        <v>485</v>
      </c>
      <c r="D18" s="17">
        <v>24</v>
      </c>
      <c r="E18" s="17">
        <v>47</v>
      </c>
      <c r="F18" s="17">
        <v>71</v>
      </c>
      <c r="G18" s="17">
        <v>165</v>
      </c>
      <c r="H18" s="17">
        <v>11</v>
      </c>
      <c r="I18" s="17">
        <v>12</v>
      </c>
      <c r="J18" s="17">
        <v>17</v>
      </c>
      <c r="K18" s="17">
        <v>10</v>
      </c>
      <c r="L18" s="17">
        <v>15</v>
      </c>
      <c r="M18" s="17">
        <v>4</v>
      </c>
      <c r="N18" s="17">
        <v>8</v>
      </c>
      <c r="O18" s="17">
        <v>9</v>
      </c>
      <c r="P18" s="17">
        <v>10</v>
      </c>
      <c r="Q18" s="17">
        <v>0</v>
      </c>
      <c r="R18" s="17">
        <v>0</v>
      </c>
      <c r="S18" s="38">
        <f t="shared" si="1"/>
        <v>141</v>
      </c>
      <c r="T18" s="38">
        <f t="shared" si="2"/>
        <v>273</v>
      </c>
      <c r="U18" s="20">
        <f>IF('A5'!F18&gt;0, (S18/'A5'!F18)*100, "(-)")</f>
        <v>51.272727272727003</v>
      </c>
      <c r="V18" s="20">
        <f>IF('A5'!E18&gt;0, (T18/'A5'!E18)*100, "(-)")</f>
        <v>44.754098360656002</v>
      </c>
    </row>
    <row r="19" spans="1:22" x14ac:dyDescent="0.25">
      <c r="B19" s="1">
        <v>12</v>
      </c>
      <c r="C19" s="1" t="s">
        <v>486</v>
      </c>
      <c r="D19" s="17">
        <v>24</v>
      </c>
      <c r="E19" s="17">
        <v>46</v>
      </c>
      <c r="F19" s="17">
        <v>56</v>
      </c>
      <c r="G19" s="17">
        <v>117</v>
      </c>
      <c r="H19" s="17">
        <v>5</v>
      </c>
      <c r="I19" s="17">
        <v>11</v>
      </c>
      <c r="J19" s="17">
        <v>12</v>
      </c>
      <c r="K19" s="17">
        <v>9</v>
      </c>
      <c r="L19" s="17">
        <v>17</v>
      </c>
      <c r="M19" s="17">
        <v>3</v>
      </c>
      <c r="N19" s="17">
        <v>8</v>
      </c>
      <c r="O19" s="17">
        <v>1</v>
      </c>
      <c r="P19" s="17">
        <v>1</v>
      </c>
      <c r="Q19" s="17">
        <v>0</v>
      </c>
      <c r="R19" s="17">
        <v>0</v>
      </c>
      <c r="S19" s="38">
        <f t="shared" si="1"/>
        <v>109</v>
      </c>
      <c r="T19" s="38">
        <f t="shared" si="2"/>
        <v>206</v>
      </c>
      <c r="U19" s="20">
        <f>IF('A5'!F19&gt;0, (S19/'A5'!F19)*100, "(-)")</f>
        <v>37.074829931972999</v>
      </c>
      <c r="V19" s="20">
        <f>IF('A5'!E19&gt;0, (T19/'A5'!E19)*100, "(-)")</f>
        <v>35.395189003436002</v>
      </c>
    </row>
    <row r="20" spans="1:22" x14ac:dyDescent="0.25">
      <c r="B20" s="1">
        <v>13</v>
      </c>
      <c r="C20" s="1" t="s">
        <v>487</v>
      </c>
      <c r="D20" s="17">
        <v>25</v>
      </c>
      <c r="E20" s="17">
        <v>78</v>
      </c>
      <c r="F20" s="17">
        <v>31</v>
      </c>
      <c r="G20" s="17">
        <v>75</v>
      </c>
      <c r="H20" s="17">
        <v>7</v>
      </c>
      <c r="I20" s="17">
        <v>12</v>
      </c>
      <c r="J20" s="17">
        <v>20</v>
      </c>
      <c r="K20" s="17">
        <v>6</v>
      </c>
      <c r="L20" s="17">
        <v>18</v>
      </c>
      <c r="M20" s="17">
        <v>1</v>
      </c>
      <c r="N20" s="17">
        <v>2</v>
      </c>
      <c r="O20" s="17">
        <v>3</v>
      </c>
      <c r="P20" s="17">
        <v>6</v>
      </c>
      <c r="Q20" s="17">
        <v>0</v>
      </c>
      <c r="R20" s="17">
        <v>0</v>
      </c>
      <c r="S20" s="38">
        <f t="shared" si="1"/>
        <v>85</v>
      </c>
      <c r="T20" s="38">
        <f t="shared" si="2"/>
        <v>206</v>
      </c>
      <c r="U20" s="20">
        <f>IF('A5'!F20&gt;0, (S20/'A5'!F20)*100, "(-)")</f>
        <v>38.461538461537998</v>
      </c>
      <c r="V20" s="20">
        <f>IF('A5'!E20&gt;0, (T20/'A5'!E20)*100, "(-)")</f>
        <v>43.644067796610003</v>
      </c>
    </row>
    <row r="21" spans="1:22" x14ac:dyDescent="0.25">
      <c r="B21" s="1">
        <v>14</v>
      </c>
      <c r="C21" s="1" t="s">
        <v>488</v>
      </c>
      <c r="D21" s="17">
        <v>12</v>
      </c>
      <c r="E21" s="17">
        <v>26</v>
      </c>
      <c r="F21" s="17">
        <v>23</v>
      </c>
      <c r="G21" s="17">
        <v>56</v>
      </c>
      <c r="H21" s="17">
        <v>3</v>
      </c>
      <c r="I21" s="17">
        <v>5</v>
      </c>
      <c r="J21" s="17">
        <v>5</v>
      </c>
      <c r="K21" s="17">
        <v>7</v>
      </c>
      <c r="L21" s="17">
        <v>11</v>
      </c>
      <c r="M21" s="17">
        <v>2</v>
      </c>
      <c r="N21" s="17">
        <v>3</v>
      </c>
      <c r="O21" s="17">
        <v>2</v>
      </c>
      <c r="P21" s="17">
        <v>4</v>
      </c>
      <c r="Q21" s="17">
        <v>0</v>
      </c>
      <c r="R21" s="17">
        <v>0</v>
      </c>
      <c r="S21" s="38">
        <f t="shared" si="1"/>
        <v>54</v>
      </c>
      <c r="T21" s="38">
        <f t="shared" si="2"/>
        <v>108</v>
      </c>
      <c r="U21" s="20">
        <f>IF('A5'!F21&gt;0, (S21/'A5'!F21)*100, "(-)")</f>
        <v>29.347826086956999</v>
      </c>
      <c r="V21" s="20">
        <f>IF('A5'!E21&gt;0, (T21/'A5'!E21)*100, "(-)")</f>
        <v>37.5</v>
      </c>
    </row>
    <row r="22" spans="1:22" x14ac:dyDescent="0.25">
      <c r="B22" s="1">
        <v>15</v>
      </c>
      <c r="C22" s="1" t="s">
        <v>489</v>
      </c>
      <c r="D22" s="17">
        <v>6</v>
      </c>
      <c r="E22" s="17">
        <v>15</v>
      </c>
      <c r="F22" s="17">
        <v>46</v>
      </c>
      <c r="G22" s="17">
        <v>100</v>
      </c>
      <c r="H22" s="17">
        <v>6</v>
      </c>
      <c r="I22" s="17">
        <v>0</v>
      </c>
      <c r="J22" s="17">
        <v>1</v>
      </c>
      <c r="K22" s="17">
        <v>0</v>
      </c>
      <c r="L22" s="17">
        <v>9</v>
      </c>
      <c r="M22" s="17">
        <v>0</v>
      </c>
      <c r="N22" s="17">
        <v>2</v>
      </c>
      <c r="O22" s="17">
        <v>7</v>
      </c>
      <c r="P22" s="17">
        <v>10</v>
      </c>
      <c r="Q22" s="17">
        <v>0</v>
      </c>
      <c r="R22" s="17">
        <v>0</v>
      </c>
      <c r="S22" s="38">
        <f t="shared" si="1"/>
        <v>65</v>
      </c>
      <c r="T22" s="38">
        <f t="shared" si="2"/>
        <v>143</v>
      </c>
      <c r="U22" s="20">
        <f>IF('A5'!F22&gt;0, (S22/'A5'!F22)*100, "(-)")</f>
        <v>33.163265306122</v>
      </c>
      <c r="V22" s="20">
        <f>IF('A5'!E22&gt;0, (T22/'A5'!E22)*100, "(-)")</f>
        <v>41.091954022989</v>
      </c>
    </row>
    <row r="23" spans="1:22" x14ac:dyDescent="0.25">
      <c r="B23" s="1">
        <v>16</v>
      </c>
      <c r="C23" s="1" t="s">
        <v>490</v>
      </c>
      <c r="D23" s="17">
        <v>11</v>
      </c>
      <c r="E23" s="17">
        <v>20</v>
      </c>
      <c r="F23" s="17">
        <v>115</v>
      </c>
      <c r="G23" s="17">
        <v>221</v>
      </c>
      <c r="H23" s="17">
        <v>4</v>
      </c>
      <c r="I23" s="17">
        <v>4</v>
      </c>
      <c r="J23" s="17">
        <v>10</v>
      </c>
      <c r="K23" s="17">
        <v>8</v>
      </c>
      <c r="L23" s="17">
        <v>17</v>
      </c>
      <c r="M23" s="17">
        <v>4</v>
      </c>
      <c r="N23" s="17">
        <v>10</v>
      </c>
      <c r="O23" s="17">
        <v>2</v>
      </c>
      <c r="P23" s="17">
        <v>2</v>
      </c>
      <c r="Q23" s="17">
        <v>0</v>
      </c>
      <c r="R23" s="17">
        <v>0</v>
      </c>
      <c r="S23" s="38">
        <f t="shared" si="1"/>
        <v>148</v>
      </c>
      <c r="T23" s="38">
        <f t="shared" si="2"/>
        <v>284</v>
      </c>
      <c r="U23" s="20">
        <f>IF('A5'!F23&gt;0, (S23/'A5'!F23)*100, "(-)")</f>
        <v>51.748251748252002</v>
      </c>
      <c r="V23" s="20">
        <f>IF('A5'!E23&gt;0, (T23/'A5'!E23)*100, "(-)")</f>
        <v>50.176678445230003</v>
      </c>
    </row>
    <row r="24" spans="1:22" x14ac:dyDescent="0.25">
      <c r="B24" s="1">
        <v>17</v>
      </c>
      <c r="C24" s="1" t="s">
        <v>491</v>
      </c>
      <c r="D24" s="17">
        <v>17</v>
      </c>
      <c r="E24" s="17">
        <v>40</v>
      </c>
      <c r="F24" s="17">
        <v>70</v>
      </c>
      <c r="G24" s="17">
        <v>150</v>
      </c>
      <c r="H24" s="17">
        <v>4</v>
      </c>
      <c r="I24" s="17">
        <v>8</v>
      </c>
      <c r="J24" s="17">
        <v>12</v>
      </c>
      <c r="K24" s="17">
        <v>7</v>
      </c>
      <c r="L24" s="17">
        <v>15</v>
      </c>
      <c r="M24" s="17">
        <v>5</v>
      </c>
      <c r="N24" s="17">
        <v>9</v>
      </c>
      <c r="O24" s="17">
        <v>1</v>
      </c>
      <c r="P24" s="17">
        <v>4</v>
      </c>
      <c r="Q24" s="17">
        <v>0</v>
      </c>
      <c r="R24" s="17">
        <v>0</v>
      </c>
      <c r="S24" s="38">
        <f t="shared" si="1"/>
        <v>112</v>
      </c>
      <c r="T24" s="38">
        <f t="shared" si="2"/>
        <v>234</v>
      </c>
      <c r="U24" s="20">
        <f>IF('A5'!F24&gt;0, (S24/'A5'!F24)*100, "(-)")</f>
        <v>53.080568720378999</v>
      </c>
      <c r="V24" s="20">
        <f>IF('A5'!E24&gt;0, (T24/'A5'!E24)*100, "(-)")</f>
        <v>54.292343387471</v>
      </c>
    </row>
    <row r="25" spans="1:22" x14ac:dyDescent="0.25">
      <c r="B25" s="1">
        <v>18</v>
      </c>
      <c r="C25" s="1" t="s">
        <v>492</v>
      </c>
      <c r="D25" s="17">
        <v>18</v>
      </c>
      <c r="E25" s="17">
        <v>37</v>
      </c>
      <c r="F25" s="17">
        <v>29</v>
      </c>
      <c r="G25" s="17">
        <v>65</v>
      </c>
      <c r="H25" s="17">
        <v>6</v>
      </c>
      <c r="I25" s="17">
        <v>6</v>
      </c>
      <c r="J25" s="17">
        <v>7</v>
      </c>
      <c r="K25" s="17">
        <v>7</v>
      </c>
      <c r="L25" s="17">
        <v>10</v>
      </c>
      <c r="M25" s="17">
        <v>3</v>
      </c>
      <c r="N25" s="17">
        <v>7</v>
      </c>
      <c r="O25" s="17">
        <v>3</v>
      </c>
      <c r="P25" s="17">
        <v>5</v>
      </c>
      <c r="Q25" s="17">
        <v>0</v>
      </c>
      <c r="R25" s="17">
        <v>0</v>
      </c>
      <c r="S25" s="38">
        <f t="shared" si="1"/>
        <v>72</v>
      </c>
      <c r="T25" s="38">
        <f t="shared" si="2"/>
        <v>137</v>
      </c>
      <c r="U25" s="20">
        <f>IF('A5'!F25&gt;0, (S25/'A5'!F25)*100, "(-)")</f>
        <v>31.034482758620999</v>
      </c>
      <c r="V25" s="20">
        <f>IF('A5'!E25&gt;0, (T25/'A5'!E25)*100, "(-)")</f>
        <v>32.009345794392999</v>
      </c>
    </row>
    <row r="26" spans="1:22" x14ac:dyDescent="0.25">
      <c r="B26" s="1">
        <v>19</v>
      </c>
      <c r="C26" s="1" t="s">
        <v>493</v>
      </c>
      <c r="D26" s="17">
        <v>17</v>
      </c>
      <c r="E26" s="17">
        <v>35</v>
      </c>
      <c r="F26" s="17">
        <v>21</v>
      </c>
      <c r="G26" s="17">
        <v>40</v>
      </c>
      <c r="H26" s="17">
        <v>5</v>
      </c>
      <c r="I26" s="17">
        <v>5</v>
      </c>
      <c r="J26" s="17">
        <v>7</v>
      </c>
      <c r="K26" s="17">
        <v>4</v>
      </c>
      <c r="L26" s="17">
        <v>11</v>
      </c>
      <c r="M26" s="17">
        <v>1</v>
      </c>
      <c r="N26" s="17">
        <v>3</v>
      </c>
      <c r="O26" s="17">
        <v>1</v>
      </c>
      <c r="P26" s="17">
        <v>2</v>
      </c>
      <c r="Q26" s="17">
        <v>0</v>
      </c>
      <c r="R26" s="17">
        <v>0</v>
      </c>
      <c r="S26" s="38">
        <f t="shared" si="1"/>
        <v>54</v>
      </c>
      <c r="T26" s="38">
        <f t="shared" si="2"/>
        <v>103</v>
      </c>
      <c r="U26" s="20">
        <f>IF('A5'!F26&gt;0, (S26/'A5'!F26)*100, "(-)")</f>
        <v>32.727272727272997</v>
      </c>
      <c r="V26" s="20">
        <f>IF('A5'!E26&gt;0, (T26/'A5'!E26)*100, "(-)")</f>
        <v>28.851540616246002</v>
      </c>
    </row>
    <row r="27" spans="1:22" x14ac:dyDescent="0.25">
      <c r="B27" s="1">
        <v>20</v>
      </c>
      <c r="C27" s="1" t="s">
        <v>494</v>
      </c>
      <c r="D27" s="17">
        <v>13</v>
      </c>
      <c r="E27" s="17">
        <v>24</v>
      </c>
      <c r="F27" s="17">
        <v>21</v>
      </c>
      <c r="G27" s="17">
        <v>46</v>
      </c>
      <c r="H27" s="17">
        <v>3</v>
      </c>
      <c r="I27" s="17">
        <v>3</v>
      </c>
      <c r="J27" s="17">
        <v>4</v>
      </c>
      <c r="K27" s="17">
        <v>3</v>
      </c>
      <c r="L27" s="17">
        <v>6</v>
      </c>
      <c r="M27" s="17">
        <v>1</v>
      </c>
      <c r="N27" s="17">
        <v>1</v>
      </c>
      <c r="O27" s="17">
        <v>1</v>
      </c>
      <c r="P27" s="17">
        <v>2</v>
      </c>
      <c r="Q27" s="17">
        <v>0</v>
      </c>
      <c r="R27" s="17">
        <v>0</v>
      </c>
      <c r="S27" s="38">
        <f t="shared" si="1"/>
        <v>45</v>
      </c>
      <c r="T27" s="38">
        <f t="shared" si="2"/>
        <v>86</v>
      </c>
      <c r="U27" s="20">
        <f>IF('A5'!F27&gt;0, (S27/'A5'!F27)*100, "(-)")</f>
        <v>36</v>
      </c>
      <c r="V27" s="20">
        <f>IF('A5'!E27&gt;0, (T27/'A5'!E27)*100, "(-)")</f>
        <v>39.269406392694002</v>
      </c>
    </row>
    <row r="28" spans="1:22" x14ac:dyDescent="0.25">
      <c r="B28" s="1">
        <v>21</v>
      </c>
      <c r="C28" s="1" t="s">
        <v>495</v>
      </c>
      <c r="D28" s="17">
        <v>23</v>
      </c>
      <c r="E28" s="17">
        <v>47</v>
      </c>
      <c r="F28" s="17">
        <v>42</v>
      </c>
      <c r="G28" s="17">
        <v>87</v>
      </c>
      <c r="H28" s="17">
        <v>5</v>
      </c>
      <c r="I28" s="17">
        <v>10</v>
      </c>
      <c r="J28" s="17">
        <v>10</v>
      </c>
      <c r="K28" s="17">
        <v>4</v>
      </c>
      <c r="L28" s="17">
        <v>14</v>
      </c>
      <c r="M28" s="17">
        <v>4</v>
      </c>
      <c r="N28" s="17">
        <v>11</v>
      </c>
      <c r="O28" s="17">
        <v>2</v>
      </c>
      <c r="P28" s="17">
        <v>2</v>
      </c>
      <c r="Q28" s="17">
        <v>0</v>
      </c>
      <c r="R28" s="17">
        <v>0</v>
      </c>
      <c r="S28" s="38">
        <f t="shared" si="1"/>
        <v>90</v>
      </c>
      <c r="T28" s="38">
        <f t="shared" si="2"/>
        <v>176</v>
      </c>
      <c r="U28" s="20">
        <f>IF('A5'!F28&gt;0, (S28/'A5'!F28)*100, "(-)")</f>
        <v>49.723756906077</v>
      </c>
      <c r="V28" s="20">
        <f>IF('A5'!E28&gt;0, (T28/'A5'!E28)*100, "(-)")</f>
        <v>49.717514124293999</v>
      </c>
    </row>
    <row r="29" spans="1:22" x14ac:dyDescent="0.25">
      <c r="B29" s="1">
        <v>22</v>
      </c>
      <c r="C29" s="1" t="s">
        <v>496</v>
      </c>
      <c r="D29" s="17">
        <v>19</v>
      </c>
      <c r="E29" s="17">
        <v>37</v>
      </c>
      <c r="F29" s="17">
        <v>53</v>
      </c>
      <c r="G29" s="17">
        <v>112</v>
      </c>
      <c r="H29" s="17">
        <v>5</v>
      </c>
      <c r="I29" s="17">
        <v>2</v>
      </c>
      <c r="J29" s="17">
        <v>2</v>
      </c>
      <c r="K29" s="17">
        <v>3</v>
      </c>
      <c r="L29" s="17">
        <v>6</v>
      </c>
      <c r="M29" s="17">
        <v>4</v>
      </c>
      <c r="N29" s="17">
        <v>4</v>
      </c>
      <c r="O29" s="17">
        <v>3</v>
      </c>
      <c r="P29" s="17">
        <v>4</v>
      </c>
      <c r="Q29" s="17">
        <v>0</v>
      </c>
      <c r="R29" s="17">
        <v>0</v>
      </c>
      <c r="S29" s="38">
        <f t="shared" si="1"/>
        <v>89</v>
      </c>
      <c r="T29" s="38">
        <f t="shared" si="2"/>
        <v>170</v>
      </c>
      <c r="U29" s="20">
        <f>IF('A5'!F29&gt;0, (S29/'A5'!F29)*100, "(-)")</f>
        <v>84.761904761905001</v>
      </c>
      <c r="V29" s="20">
        <f>IF('A5'!E29&gt;0, (T29/'A5'!E29)*100, "(-)")</f>
        <v>84.158415841584002</v>
      </c>
    </row>
    <row r="30" spans="1:22" x14ac:dyDescent="0.25">
      <c r="A30" s="5" t="s">
        <v>420</v>
      </c>
    </row>
    <row r="31" spans="1:22" x14ac:dyDescent="0.25">
      <c r="B31" s="105" t="s">
        <v>640</v>
      </c>
      <c r="C31" s="106"/>
      <c r="D31" s="106"/>
      <c r="E31" s="106"/>
      <c r="F31" s="106"/>
      <c r="G31" s="106"/>
      <c r="H31" s="106"/>
      <c r="I31" s="106"/>
      <c r="J31" s="106"/>
      <c r="K31" s="106"/>
      <c r="L31" s="106"/>
      <c r="M31" s="106"/>
      <c r="N31" s="106"/>
      <c r="O31" s="106"/>
      <c r="P31" s="106"/>
      <c r="Q31" s="106"/>
      <c r="R31" s="106"/>
      <c r="S31" s="106"/>
      <c r="T31" s="106"/>
      <c r="U31" s="106"/>
      <c r="V31" s="106"/>
    </row>
    <row r="32" spans="1:22" ht="50.1" customHeight="1" x14ac:dyDescent="0.25">
      <c r="B32" s="77" t="s">
        <v>659</v>
      </c>
      <c r="C32" s="77"/>
      <c r="D32" s="77"/>
      <c r="E32" s="77"/>
      <c r="F32" s="77"/>
      <c r="G32" s="77"/>
      <c r="H32" s="77"/>
      <c r="I32" s="77"/>
      <c r="J32" s="77"/>
      <c r="K32" s="77"/>
      <c r="L32" s="77"/>
      <c r="M32" s="77"/>
      <c r="N32" s="77"/>
      <c r="O32" s="77"/>
      <c r="P32" s="77"/>
      <c r="Q32" s="77"/>
      <c r="R32" s="77"/>
      <c r="S32" s="77"/>
      <c r="T32" s="77"/>
      <c r="U32" s="77"/>
      <c r="V32" s="77"/>
    </row>
  </sheetData>
  <sheetProtection formatCells="0" formatColumns="0" formatRows="0" insertColumns="0" insertRows="0" insertHyperlinks="0" deleteColumns="0" deleteRows="0" sort="0" autoFilter="0" pivotTables="0"/>
  <mergeCells count="16">
    <mergeCell ref="B7:C7"/>
    <mergeCell ref="B31:V31"/>
    <mergeCell ref="B32:V32"/>
    <mergeCell ref="B2:V2"/>
    <mergeCell ref="B4:B6"/>
    <mergeCell ref="D4:T4"/>
    <mergeCell ref="C4:C6"/>
    <mergeCell ref="D5:E5"/>
    <mergeCell ref="F5:G5"/>
    <mergeCell ref="I5:J5"/>
    <mergeCell ref="K5:L5"/>
    <mergeCell ref="M5:N5"/>
    <mergeCell ref="O5:P5"/>
    <mergeCell ref="Q5:R5"/>
    <mergeCell ref="S5:T5"/>
    <mergeCell ref="U4:V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Data</vt:lpstr>
      <vt:lpstr>A1A2</vt:lpstr>
      <vt:lpstr>A3A4</vt:lpstr>
      <vt:lpstr>A5</vt:lpstr>
      <vt:lpstr>A6</vt:lpstr>
      <vt:lpstr>A7</vt:lpstr>
      <vt:lpstr>B1</vt:lpstr>
      <vt:lpstr>B2</vt:lpstr>
      <vt:lpstr>B4</vt:lpstr>
      <vt:lpstr>B5a</vt:lpstr>
      <vt:lpstr>B5b</vt:lpstr>
      <vt:lpstr>B5c</vt:lpstr>
      <vt:lpstr>B5d</vt:lpstr>
      <vt:lpstr>B5e</vt:lpstr>
      <vt:lpstr>B5f</vt:lpstr>
      <vt:lpstr>B6</vt:lpstr>
      <vt:lpstr>B7</vt:lpstr>
      <vt:lpstr>B8a</vt:lpstr>
      <vt:lpstr>B8b</vt:lpstr>
      <vt:lpstr>B9</vt:lpstr>
      <vt:lpstr>B10</vt:lpstr>
      <vt:lpstr>B11</vt:lpstr>
      <vt:lpstr>B12</vt:lpstr>
      <vt:lpstr>B13</vt:lpstr>
      <vt:lpstr>B14</vt:lpstr>
      <vt:lpstr>B15</vt:lpstr>
      <vt:lpstr>B16</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D1</vt:lpstr>
      <vt:lpstr>D2</vt:lpstr>
      <vt:lpstr>D3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Nguyen Van Hieu</cp:lastModifiedBy>
  <dcterms:created xsi:type="dcterms:W3CDTF">2020-10-18T14:08:41Z</dcterms:created>
  <dcterms:modified xsi:type="dcterms:W3CDTF">2020-10-18T14:15:43Z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104dd9db-d3a7-4df2-a60a-13b340122cc0</vt:lpwstr>
  </property>
</Properties>
</file>